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08" yWindow="-96" windowWidth="15516" windowHeight="3912" tabRatio="875"/>
  </bookViews>
  <sheets>
    <sheet name="PECITI" sheetId="49" r:id="rId1"/>
    <sheet name="1.1-1..2" sheetId="65" r:id="rId2"/>
    <sheet name="2.1-2.3" sheetId="58" r:id="rId3"/>
    <sheet name="3.1.1-3.1.32" sheetId="59" r:id="rId4"/>
    <sheet name="3.2" sheetId="60" r:id="rId5"/>
    <sheet name="4.1-4.3" sheetId="61" r:id="rId6"/>
    <sheet name="5.1" sheetId="62" r:id="rId7"/>
    <sheet name="6.1" sheetId="64" r:id="rId8"/>
    <sheet name="Índice capital humano" sheetId="53" state="hidden" r:id="rId9"/>
    <sheet name="Capacidades en Desarrollo Cient" sheetId="54" state="hidden" r:id="rId10"/>
    <sheet name="Índice Cap INNOV" sheetId="55" state="hidden" r:id="rId11"/>
    <sheet name="Índice GRAL CCI" sheetId="56" state="hidden" r:id="rId12"/>
  </sheets>
  <externalReferences>
    <externalReference r:id="rId13"/>
  </externalReferences>
  <definedNames>
    <definedName name="_xlnm._FilterDatabase" localSheetId="9" hidden="1">'Capacidades en Desarrollo Cient'!$A$1:$N$34</definedName>
    <definedName name="_xlnm._FilterDatabase" localSheetId="10" hidden="1">'Índice Cap INNOV'!$C$2:$I$34</definedName>
    <definedName name="_xlnm._FilterDatabase" localSheetId="8" hidden="1">'Índice capital humano'!$A$1:$N$33</definedName>
    <definedName name="_xlnm._FilterDatabase" localSheetId="11" hidden="1">'Índice GRAL CCI'!$A$1:$J$33</definedName>
    <definedName name="_xlnm._FilterDatabase" localSheetId="0" hidden="1">PECITI!$A$1:$E$44</definedName>
  </definedNames>
  <calcPr calcId="145621"/>
</workbook>
</file>

<file path=xl/calcChain.xml><?xml version="1.0" encoding="utf-8"?>
<calcChain xmlns="http://schemas.openxmlformats.org/spreadsheetml/2006/main">
  <c r="N3" i="54" l="1"/>
  <c r="N4" i="54"/>
  <c r="N5" i="54"/>
  <c r="N6" i="54"/>
  <c r="N7" i="54"/>
  <c r="N8" i="54"/>
  <c r="N9" i="54"/>
  <c r="N10" i="54"/>
  <c r="N11" i="54"/>
  <c r="N12" i="54"/>
  <c r="N13" i="54"/>
  <c r="N14" i="54"/>
  <c r="N15" i="54"/>
  <c r="N16" i="54"/>
  <c r="N17" i="54"/>
  <c r="N18" i="54"/>
  <c r="N19" i="54"/>
  <c r="N20" i="54"/>
  <c r="N21" i="54"/>
  <c r="N22" i="54"/>
  <c r="N23" i="54"/>
  <c r="N24" i="54"/>
  <c r="N25" i="54"/>
  <c r="N26" i="54"/>
  <c r="N27" i="54"/>
  <c r="N28" i="54"/>
  <c r="N29" i="54"/>
  <c r="N30" i="54"/>
  <c r="N31" i="54"/>
  <c r="N32" i="54"/>
  <c r="N33" i="54"/>
  <c r="N2" i="54"/>
  <c r="M2" i="53"/>
  <c r="N2" i="53"/>
  <c r="E33" i="56" l="1"/>
  <c r="D33" i="56"/>
  <c r="C33" i="56"/>
  <c r="I33" i="56" s="1"/>
  <c r="E32" i="56"/>
  <c r="D32" i="56"/>
  <c r="C32" i="56"/>
  <c r="I32" i="56" s="1"/>
  <c r="E31" i="56"/>
  <c r="D31" i="56"/>
  <c r="C31" i="56"/>
  <c r="I31" i="56" s="1"/>
  <c r="E30" i="56"/>
  <c r="D30" i="56"/>
  <c r="C30" i="56"/>
  <c r="E29" i="56"/>
  <c r="D29" i="56"/>
  <c r="C29" i="56"/>
  <c r="I29" i="56" s="1"/>
  <c r="E28" i="56"/>
  <c r="D28" i="56"/>
  <c r="C28" i="56"/>
  <c r="I28" i="56" s="1"/>
  <c r="E27" i="56"/>
  <c r="D27" i="56"/>
  <c r="C27" i="56"/>
  <c r="E26" i="56"/>
  <c r="D26" i="56"/>
  <c r="C26" i="56"/>
  <c r="I26" i="56" s="1"/>
  <c r="E25" i="56"/>
  <c r="D25" i="56"/>
  <c r="C25" i="56"/>
  <c r="I25" i="56" s="1"/>
  <c r="E24" i="56"/>
  <c r="D24" i="56"/>
  <c r="C24" i="56"/>
  <c r="I24" i="56" s="1"/>
  <c r="E23" i="56"/>
  <c r="D23" i="56"/>
  <c r="C23" i="56"/>
  <c r="E22" i="56"/>
  <c r="D22" i="56"/>
  <c r="C22" i="56"/>
  <c r="I22" i="56" s="1"/>
  <c r="E21" i="56"/>
  <c r="D21" i="56"/>
  <c r="C21" i="56"/>
  <c r="E20" i="56"/>
  <c r="D20" i="56"/>
  <c r="C20" i="56"/>
  <c r="I20" i="56" s="1"/>
  <c r="E19" i="56"/>
  <c r="D19" i="56"/>
  <c r="C19" i="56"/>
  <c r="E18" i="56"/>
  <c r="D18" i="56"/>
  <c r="C18" i="56"/>
  <c r="I18" i="56" s="1"/>
  <c r="E17" i="56"/>
  <c r="D17" i="56"/>
  <c r="C17" i="56"/>
  <c r="E16" i="56"/>
  <c r="D16" i="56"/>
  <c r="C16" i="56"/>
  <c r="I16" i="56" s="1"/>
  <c r="E15" i="56"/>
  <c r="D15" i="56"/>
  <c r="C15" i="56"/>
  <c r="E14" i="56"/>
  <c r="D14" i="56"/>
  <c r="C14" i="56"/>
  <c r="I14" i="56" s="1"/>
  <c r="E13" i="56"/>
  <c r="D13" i="56"/>
  <c r="C13" i="56"/>
  <c r="E12" i="56"/>
  <c r="D12" i="56"/>
  <c r="C12" i="56"/>
  <c r="I12" i="56" s="1"/>
  <c r="E11" i="56"/>
  <c r="D11" i="56"/>
  <c r="C11" i="56"/>
  <c r="E10" i="56"/>
  <c r="D10" i="56"/>
  <c r="C10" i="56"/>
  <c r="I10" i="56" s="1"/>
  <c r="E9" i="56"/>
  <c r="D9" i="56"/>
  <c r="C9" i="56"/>
  <c r="E8" i="56"/>
  <c r="D8" i="56"/>
  <c r="C8" i="56"/>
  <c r="I8" i="56" s="1"/>
  <c r="E7" i="56"/>
  <c r="D7" i="56"/>
  <c r="C7" i="56"/>
  <c r="E6" i="56"/>
  <c r="D6" i="56"/>
  <c r="C6" i="56"/>
  <c r="I6" i="56" s="1"/>
  <c r="E5" i="56"/>
  <c r="D5" i="56"/>
  <c r="C5" i="56"/>
  <c r="E4" i="56"/>
  <c r="D4" i="56"/>
  <c r="C4" i="56"/>
  <c r="I4" i="56" s="1"/>
  <c r="E3" i="56"/>
  <c r="D3" i="56"/>
  <c r="C3" i="56"/>
  <c r="E2" i="56"/>
  <c r="D2" i="56"/>
  <c r="C2" i="56"/>
  <c r="I2" i="56" s="1"/>
  <c r="I34" i="55"/>
  <c r="I33" i="55"/>
  <c r="I32" i="55"/>
  <c r="I31" i="55"/>
  <c r="I30" i="55"/>
  <c r="I29" i="55"/>
  <c r="I28" i="55"/>
  <c r="I27" i="55"/>
  <c r="I26" i="55"/>
  <c r="I25" i="55"/>
  <c r="I24" i="55"/>
  <c r="I23" i="55"/>
  <c r="I22" i="55"/>
  <c r="I21" i="55"/>
  <c r="I20" i="55"/>
  <c r="I19" i="55"/>
  <c r="I18" i="55"/>
  <c r="I17" i="55"/>
  <c r="I16" i="55"/>
  <c r="I15" i="55"/>
  <c r="I14" i="55"/>
  <c r="I13" i="55"/>
  <c r="I12" i="55"/>
  <c r="I11" i="55"/>
  <c r="I10" i="55"/>
  <c r="I9" i="55"/>
  <c r="I8" i="55"/>
  <c r="I7" i="55"/>
  <c r="I6" i="55"/>
  <c r="I5" i="55"/>
  <c r="I4" i="55"/>
  <c r="I3" i="55"/>
  <c r="N34" i="54"/>
  <c r="L33" i="53"/>
  <c r="M33" i="53" s="1"/>
  <c r="I33" i="53"/>
  <c r="J33" i="53" s="1"/>
  <c r="F33" i="53"/>
  <c r="G33" i="53" s="1"/>
  <c r="C33" i="53"/>
  <c r="D33" i="53" s="1"/>
  <c r="N33" i="53" s="1"/>
  <c r="L32" i="53"/>
  <c r="M32" i="53" s="1"/>
  <c r="J32" i="53"/>
  <c r="I32" i="53"/>
  <c r="G32" i="53"/>
  <c r="F32" i="53"/>
  <c r="D32" i="53"/>
  <c r="C32" i="53"/>
  <c r="L31" i="53"/>
  <c r="M31" i="53" s="1"/>
  <c r="I31" i="53"/>
  <c r="J31" i="53" s="1"/>
  <c r="F31" i="53"/>
  <c r="G31" i="53" s="1"/>
  <c r="C31" i="53"/>
  <c r="D31" i="53" s="1"/>
  <c r="M30" i="53"/>
  <c r="L30" i="53"/>
  <c r="J30" i="53"/>
  <c r="I30" i="53"/>
  <c r="G30" i="53"/>
  <c r="F30" i="53"/>
  <c r="D30" i="53"/>
  <c r="N30" i="53" s="1"/>
  <c r="C30" i="53"/>
  <c r="L29" i="53"/>
  <c r="M29" i="53" s="1"/>
  <c r="I29" i="53"/>
  <c r="J29" i="53" s="1"/>
  <c r="F29" i="53"/>
  <c r="G29" i="53" s="1"/>
  <c r="C29" i="53"/>
  <c r="D29" i="53" s="1"/>
  <c r="M28" i="53"/>
  <c r="L28" i="53"/>
  <c r="J28" i="53"/>
  <c r="I28" i="53"/>
  <c r="G28" i="53"/>
  <c r="F28" i="53"/>
  <c r="D28" i="53"/>
  <c r="N28" i="53" s="1"/>
  <c r="C28" i="53"/>
  <c r="L27" i="53"/>
  <c r="M27" i="53" s="1"/>
  <c r="I27" i="53"/>
  <c r="J27" i="53" s="1"/>
  <c r="F27" i="53"/>
  <c r="G27" i="53" s="1"/>
  <c r="C27" i="53"/>
  <c r="D27" i="53" s="1"/>
  <c r="M26" i="53"/>
  <c r="L26" i="53"/>
  <c r="J26" i="53"/>
  <c r="I26" i="53"/>
  <c r="G26" i="53"/>
  <c r="F26" i="53"/>
  <c r="D26" i="53"/>
  <c r="N26" i="53" s="1"/>
  <c r="C26" i="53"/>
  <c r="L25" i="53"/>
  <c r="M25" i="53" s="1"/>
  <c r="I25" i="53"/>
  <c r="J25" i="53" s="1"/>
  <c r="F25" i="53"/>
  <c r="G25" i="53" s="1"/>
  <c r="C25" i="53"/>
  <c r="D25" i="53" s="1"/>
  <c r="M24" i="53"/>
  <c r="L24" i="53"/>
  <c r="J24" i="53"/>
  <c r="I24" i="53"/>
  <c r="G24" i="53"/>
  <c r="F24" i="53"/>
  <c r="D24" i="53"/>
  <c r="N24" i="53" s="1"/>
  <c r="C24" i="53"/>
  <c r="L23" i="53"/>
  <c r="M23" i="53" s="1"/>
  <c r="I23" i="53"/>
  <c r="J23" i="53" s="1"/>
  <c r="F23" i="53"/>
  <c r="G23" i="53" s="1"/>
  <c r="C23" i="53"/>
  <c r="D23" i="53" s="1"/>
  <c r="M22" i="53"/>
  <c r="L22" i="53"/>
  <c r="I22" i="53"/>
  <c r="J22" i="53" s="1"/>
  <c r="G22" i="53"/>
  <c r="F22" i="53"/>
  <c r="D22" i="53"/>
  <c r="C22" i="53"/>
  <c r="L21" i="53"/>
  <c r="M21" i="53" s="1"/>
  <c r="I21" i="53"/>
  <c r="J21" i="53" s="1"/>
  <c r="F21" i="53"/>
  <c r="G21" i="53" s="1"/>
  <c r="C21" i="53"/>
  <c r="D21" i="53" s="1"/>
  <c r="L20" i="53"/>
  <c r="M20" i="53" s="1"/>
  <c r="I20" i="53"/>
  <c r="J20" i="53" s="1"/>
  <c r="G20" i="53"/>
  <c r="F20" i="53"/>
  <c r="D20" i="53"/>
  <c r="C20" i="53"/>
  <c r="L19" i="53"/>
  <c r="M19" i="53" s="1"/>
  <c r="I19" i="53"/>
  <c r="J19" i="53" s="1"/>
  <c r="F19" i="53"/>
  <c r="G19" i="53" s="1"/>
  <c r="C19" i="53"/>
  <c r="D19" i="53" s="1"/>
  <c r="M18" i="53"/>
  <c r="L18" i="53"/>
  <c r="J18" i="53"/>
  <c r="I18" i="53"/>
  <c r="G18" i="53"/>
  <c r="F18" i="53"/>
  <c r="D18" i="53"/>
  <c r="N18" i="53" s="1"/>
  <c r="C18" i="53"/>
  <c r="L17" i="53"/>
  <c r="M17" i="53" s="1"/>
  <c r="I17" i="53"/>
  <c r="J17" i="53" s="1"/>
  <c r="F17" i="53"/>
  <c r="G17" i="53" s="1"/>
  <c r="C17" i="53"/>
  <c r="D17" i="53" s="1"/>
  <c r="M16" i="53"/>
  <c r="L16" i="53"/>
  <c r="J16" i="53"/>
  <c r="I16" i="53"/>
  <c r="G16" i="53"/>
  <c r="F16" i="53"/>
  <c r="D16" i="53"/>
  <c r="N16" i="53" s="1"/>
  <c r="C16" i="53"/>
  <c r="L15" i="53"/>
  <c r="M15" i="53" s="1"/>
  <c r="I15" i="53"/>
  <c r="J15" i="53" s="1"/>
  <c r="F15" i="53"/>
  <c r="G15" i="53" s="1"/>
  <c r="C15" i="53"/>
  <c r="D15" i="53" s="1"/>
  <c r="M14" i="53"/>
  <c r="L14" i="53"/>
  <c r="J14" i="53"/>
  <c r="I14" i="53"/>
  <c r="G14" i="53"/>
  <c r="F14" i="53"/>
  <c r="D14" i="53"/>
  <c r="N14" i="53" s="1"/>
  <c r="C14" i="53"/>
  <c r="L13" i="53"/>
  <c r="M13" i="53" s="1"/>
  <c r="I13" i="53"/>
  <c r="J13" i="53" s="1"/>
  <c r="F13" i="53"/>
  <c r="G13" i="53" s="1"/>
  <c r="C13" i="53"/>
  <c r="D13" i="53" s="1"/>
  <c r="M12" i="53"/>
  <c r="L12" i="53"/>
  <c r="J12" i="53"/>
  <c r="I12" i="53"/>
  <c r="G12" i="53"/>
  <c r="F12" i="53"/>
  <c r="D12" i="53"/>
  <c r="N12" i="53" s="1"/>
  <c r="C12" i="53"/>
  <c r="L11" i="53"/>
  <c r="M11" i="53" s="1"/>
  <c r="I11" i="53"/>
  <c r="J11" i="53" s="1"/>
  <c r="F11" i="53"/>
  <c r="G11" i="53" s="1"/>
  <c r="C11" i="53"/>
  <c r="D11" i="53" s="1"/>
  <c r="M10" i="53"/>
  <c r="L10" i="53"/>
  <c r="J10" i="53"/>
  <c r="I10" i="53"/>
  <c r="G10" i="53"/>
  <c r="F10" i="53"/>
  <c r="D10" i="53"/>
  <c r="N10" i="53" s="1"/>
  <c r="C10" i="53"/>
  <c r="L9" i="53"/>
  <c r="M9" i="53" s="1"/>
  <c r="I9" i="53"/>
  <c r="J9" i="53" s="1"/>
  <c r="F9" i="53"/>
  <c r="G9" i="53" s="1"/>
  <c r="C9" i="53"/>
  <c r="D9" i="53" s="1"/>
  <c r="M8" i="53"/>
  <c r="L8" i="53"/>
  <c r="J8" i="53"/>
  <c r="I8" i="53"/>
  <c r="G8" i="53"/>
  <c r="F8" i="53"/>
  <c r="D8" i="53"/>
  <c r="N8" i="53" s="1"/>
  <c r="C8" i="53"/>
  <c r="L7" i="53"/>
  <c r="M7" i="53" s="1"/>
  <c r="I7" i="53"/>
  <c r="J7" i="53" s="1"/>
  <c r="F7" i="53"/>
  <c r="G7" i="53" s="1"/>
  <c r="C7" i="53"/>
  <c r="D7" i="53" s="1"/>
  <c r="M6" i="53"/>
  <c r="L6" i="53"/>
  <c r="J6" i="53"/>
  <c r="I6" i="53"/>
  <c r="G6" i="53"/>
  <c r="F6" i="53"/>
  <c r="D6" i="53"/>
  <c r="N6" i="53" s="1"/>
  <c r="C6" i="53"/>
  <c r="L5" i="53"/>
  <c r="M5" i="53" s="1"/>
  <c r="I5" i="53"/>
  <c r="J5" i="53" s="1"/>
  <c r="F5" i="53"/>
  <c r="G5" i="53" s="1"/>
  <c r="C5" i="53"/>
  <c r="D5" i="53" s="1"/>
  <c r="M4" i="53"/>
  <c r="L4" i="53"/>
  <c r="J4" i="53"/>
  <c r="I4" i="53"/>
  <c r="G4" i="53"/>
  <c r="F4" i="53"/>
  <c r="D4" i="53"/>
  <c r="N4" i="53" s="1"/>
  <c r="C4" i="53"/>
  <c r="L3" i="53"/>
  <c r="M3" i="53" s="1"/>
  <c r="I3" i="53"/>
  <c r="J3" i="53" s="1"/>
  <c r="F3" i="53"/>
  <c r="G3" i="53" s="1"/>
  <c r="C3" i="53"/>
  <c r="D3" i="53" s="1"/>
  <c r="L2" i="53"/>
  <c r="I2" i="53"/>
  <c r="J2" i="53" s="1"/>
  <c r="G2" i="53"/>
  <c r="F2" i="53"/>
  <c r="C2" i="53"/>
  <c r="D2" i="53" s="1"/>
  <c r="I30" i="56" l="1"/>
  <c r="I5" i="56"/>
  <c r="I9" i="56"/>
  <c r="I13" i="56"/>
  <c r="I17" i="56"/>
  <c r="I21" i="56"/>
  <c r="I3" i="56"/>
  <c r="I7" i="56"/>
  <c r="I11" i="56"/>
  <c r="I15" i="56"/>
  <c r="I19" i="56"/>
  <c r="I23" i="56"/>
  <c r="I27" i="56"/>
  <c r="N20" i="53"/>
  <c r="N22" i="53"/>
  <c r="N32" i="53"/>
  <c r="N3" i="53"/>
  <c r="N5" i="53"/>
  <c r="N7" i="53"/>
  <c r="N9" i="53"/>
  <c r="N11" i="53"/>
  <c r="N13" i="53"/>
  <c r="N15" i="53"/>
  <c r="N17" i="53"/>
  <c r="N19" i="53"/>
  <c r="N21" i="53"/>
  <c r="N23" i="53"/>
  <c r="N25" i="53"/>
  <c r="N27" i="53"/>
  <c r="N29" i="53"/>
  <c r="N31" i="53"/>
  <c r="F2" i="56"/>
  <c r="G2" i="56" s="1"/>
  <c r="F3" i="56"/>
  <c r="G3" i="56" s="1"/>
  <c r="F4" i="56"/>
  <c r="G4" i="56" s="1"/>
  <c r="F5" i="56"/>
  <c r="G5" i="56" s="1"/>
  <c r="F6" i="56"/>
  <c r="G6" i="56" s="1"/>
  <c r="F7" i="56"/>
  <c r="G7" i="56" s="1"/>
  <c r="F8" i="56"/>
  <c r="G8" i="56" s="1"/>
  <c r="F9" i="56"/>
  <c r="G9" i="56" s="1"/>
  <c r="F10" i="56"/>
  <c r="G10" i="56" s="1"/>
  <c r="F11" i="56"/>
  <c r="G11" i="56" s="1"/>
  <c r="F12" i="56"/>
  <c r="G12" i="56" s="1"/>
  <c r="F13" i="56"/>
  <c r="G13" i="56" s="1"/>
  <c r="F14" i="56"/>
  <c r="G14" i="56" s="1"/>
  <c r="F15" i="56"/>
  <c r="G15" i="56" s="1"/>
  <c r="F16" i="56"/>
  <c r="G16" i="56" s="1"/>
  <c r="F17" i="56"/>
  <c r="G17" i="56" s="1"/>
  <c r="F18" i="56"/>
  <c r="G18" i="56" s="1"/>
  <c r="F19" i="56"/>
  <c r="G19" i="56" s="1"/>
  <c r="F20" i="56"/>
  <c r="G20" i="56" s="1"/>
  <c r="F21" i="56"/>
  <c r="G21" i="56" s="1"/>
  <c r="F22" i="56"/>
  <c r="G22" i="56" s="1"/>
  <c r="F23" i="56"/>
  <c r="G23" i="56" s="1"/>
  <c r="F24" i="56"/>
  <c r="G24" i="56" s="1"/>
  <c r="F25" i="56"/>
  <c r="G25" i="56" s="1"/>
  <c r="F26" i="56"/>
  <c r="G26" i="56" s="1"/>
  <c r="F27" i="56"/>
  <c r="G27" i="56" s="1"/>
  <c r="F28" i="56"/>
  <c r="G28" i="56" s="1"/>
  <c r="F29" i="56"/>
  <c r="G29" i="56" s="1"/>
  <c r="F30" i="56"/>
  <c r="G30" i="56" s="1"/>
  <c r="F31" i="56"/>
  <c r="G31" i="56" s="1"/>
  <c r="F32" i="56"/>
  <c r="G32" i="56" s="1"/>
  <c r="F33" i="56"/>
  <c r="G33" i="56" s="1"/>
</calcChain>
</file>

<file path=xl/sharedStrings.xml><?xml version="1.0" encoding="utf-8"?>
<sst xmlns="http://schemas.openxmlformats.org/spreadsheetml/2006/main" count="590" uniqueCount="249">
  <si>
    <t>Clave</t>
  </si>
  <si>
    <t>Nombre del indicador</t>
  </si>
  <si>
    <t>Objetivo relacionado</t>
  </si>
  <si>
    <t>Aspecto de logro</t>
  </si>
  <si>
    <t>Nivel del objetivo en la MIR</t>
  </si>
  <si>
    <t>-</t>
  </si>
  <si>
    <t>Índice</t>
  </si>
  <si>
    <t>Distrito Federal</t>
  </si>
  <si>
    <t>ENTIDAD</t>
  </si>
  <si>
    <t>SNIx1000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</si>
  <si>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</si>
  <si>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</si>
  <si>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</si>
  <si>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</si>
  <si>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</si>
  <si>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</si>
  <si>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</si>
  <si>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</si>
  <si>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</si>
  <si>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</si>
  <si>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EDO. MEX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</si>
  <si>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</si>
  <si>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</si>
  <si>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</si>
  <si>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</si>
  <si>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</si>
  <si>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</si>
  <si>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</si>
  <si>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</si>
  <si>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</si>
  <si>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</si>
  <si>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</si>
  <si>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</si>
  <si>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</si>
  <si>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</si>
  <si>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</si>
  <si>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</si>
  <si>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</si>
  <si>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</si>
  <si>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</si>
  <si>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</si>
  <si>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</si>
  <si>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Nuevo León</t>
  </si>
  <si>
    <t>Estado de México</t>
  </si>
  <si>
    <t>Jalisco</t>
  </si>
  <si>
    <t>Guanajuato</t>
  </si>
  <si>
    <t>Baja California</t>
  </si>
  <si>
    <t>Puebla</t>
  </si>
  <si>
    <t>Morelos</t>
  </si>
  <si>
    <t>San Luis Potosí</t>
  </si>
  <si>
    <t>Querétaro</t>
  </si>
  <si>
    <t>Coahuila</t>
  </si>
  <si>
    <t>Sonora</t>
  </si>
  <si>
    <t>Veracruz</t>
  </si>
  <si>
    <t>Chihuahua</t>
  </si>
  <si>
    <t>Hidalgo</t>
  </si>
  <si>
    <t>Tamaulipas</t>
  </si>
  <si>
    <t>Baja California Sur</t>
  </si>
  <si>
    <t>Sinaloa</t>
  </si>
  <si>
    <t>Aguascalientes</t>
  </si>
  <si>
    <t>Chiapas</t>
  </si>
  <si>
    <t>Colima</t>
  </si>
  <si>
    <t>Tabasco</t>
  </si>
  <si>
    <t>Zacatecas</t>
  </si>
  <si>
    <t>Nayarit</t>
  </si>
  <si>
    <t>Campeche</t>
  </si>
  <si>
    <t>Quintana Roo</t>
  </si>
  <si>
    <t>Durango</t>
  </si>
  <si>
    <t>Tlaxcala</t>
  </si>
  <si>
    <t>Oaxaca</t>
  </si>
  <si>
    <t>Guerrero</t>
  </si>
  <si>
    <t>Programa derivado del PND al cual se relaciona el indicador</t>
  </si>
  <si>
    <t>Programa Especial de Ciencia Tecnología e Innovación</t>
  </si>
  <si>
    <t>1. Contribuir a que la inversión nacional en investigación científica y desarrollo tecnológico crezca anualmente y alcance el 1% del PIB</t>
  </si>
  <si>
    <t>1.1 Gasto en Investigación Científica y Desarrollo Experimental (GIDE) como porcentaje del PIB</t>
  </si>
  <si>
    <t>2. Contribuir a la formación y fortalecimiento del capital humano de alto nivel</t>
  </si>
  <si>
    <t>2.1 Investigadores por cada 1,000 personas de la PEA ocupada</t>
  </si>
  <si>
    <t>2.2 Artículos científicos publicados por cada millón de habitantes</t>
  </si>
  <si>
    <t>2.3 Porcentaje de graduados de doctorado en ciencias e ingeniería respeco al total de graduados de doctorado</t>
  </si>
  <si>
    <t>3. Impulsar el desarrollo de las vocaciones y capacidades de CTI locales, para fortalecer el desarrollo regional sustentable e incluyente</t>
  </si>
  <si>
    <t>3.1.1 Índice de capacidades científicas y de innovación. Distrito Federal</t>
  </si>
  <si>
    <t>3.1.2 Índice de capacidades científicas y de innovación. Estado de México</t>
  </si>
  <si>
    <t>3.1.3 Índice de capacidades científicas y de innovación. Nuevo León</t>
  </si>
  <si>
    <t>3.1.4 Índice de capacidades científicas y de innovación. Jalisco</t>
  </si>
  <si>
    <t>3.1.5 Índice de capacidades científicas y de innovación. Guanajuato</t>
  </si>
  <si>
    <t>3.1.6 Índice de capacidades científicas y de innovación. Puebla</t>
  </si>
  <si>
    <t>3.1.7 Índice de capacidades científicas y de innovación. Querétaro</t>
  </si>
  <si>
    <t>3.1.8 Índice de capacidades científicas y de innovación. Coahuila</t>
  </si>
  <si>
    <t>3.1.9 Índice de capacidades científicas y de innovación. Veracruz</t>
  </si>
  <si>
    <t>3.1.10 Índice de capacidades científicas y de innovación. Baja California</t>
  </si>
  <si>
    <t>3.1.11 Índice de capacidades científicas y de innovación. Tamaulipas</t>
  </si>
  <si>
    <t>3.1.12 Índice de capacidades científicas y de innovación. Sonora</t>
  </si>
  <si>
    <t>3.1.13 Índice de capacidades científicas y de innovación. Morelos</t>
  </si>
  <si>
    <t>3.1.14 Índice de capacidades científicas y de innovación. Chihuahua</t>
  </si>
  <si>
    <t>3.1.15 Índice de capacidades científicas y de innovación. Hidalgo</t>
  </si>
  <si>
    <t xml:space="preserve">3.1.16 Índice de capacidades científicas y de innovación. Michoacán </t>
  </si>
  <si>
    <t>3.1.17 Índice de capacidades científicas y de innovación. Yucatán</t>
  </si>
  <si>
    <t>3.1.18 Índice de capacidades científicas y de innovación. San Luis Potosí</t>
  </si>
  <si>
    <t>3.1.19 Índice de capacidades científicas y de innovación. Oaxaca</t>
  </si>
  <si>
    <t>3.1.20 Índice de capacidades científicas y de innovación. Tabasco</t>
  </si>
  <si>
    <t>3.1.21 Índice de capacidades científicas y de innovación. Aguascalientes</t>
  </si>
  <si>
    <t>3.1.22 Índice de capacidades científicas y de innovación. Sinaloa</t>
  </si>
  <si>
    <t>3.1.23 Índice de capacidades científicas y de innovación. Chiapas</t>
  </si>
  <si>
    <t>3.1.24 Índice de capacidades científicas y de innovación. Baja California Sur</t>
  </si>
  <si>
    <t>3.1.25 Índice de capacidades científicas y de innovación. Durango</t>
  </si>
  <si>
    <t>3.1.26 Índice de capacidades científicas y de innovación. Zacatecas</t>
  </si>
  <si>
    <t>3.1.27 Índice de capacidades científicas y de innovación. Colima</t>
  </si>
  <si>
    <t>3.1.28 Índice de capacidades científicas y de innovación. Nayarit</t>
  </si>
  <si>
    <t>3.1.29 Índice de capacidades científicas y de innovación. Tlaxcala</t>
  </si>
  <si>
    <t>3.1.30 Índice de capacidades científicas y de innovación. Quintana Roo</t>
  </si>
  <si>
    <t>3.1.31 Índice de capacidades científicas y de innovación. Campeche</t>
  </si>
  <si>
    <t>3.1.32 Índice de capacidades científicas y de innovación. Guerrero</t>
  </si>
  <si>
    <t>3.2 Brecha en el índice de capacidades científicas y de innovación de  las entidades federativas</t>
  </si>
  <si>
    <t>4. Contribuir a la generación, transferencia y aprovechamiento del conocimiento vinculando a las IES y los centros de investigación con empresas</t>
  </si>
  <si>
    <t>4.1 Porcentaje de empresas que realizaron proyectos de innovación en colaboración con IES y CPI</t>
  </si>
  <si>
    <t>4.2 Porcentaje de empresas que realizaron innovación tecnológica respecto al total de las empresas</t>
  </si>
  <si>
    <t>4.3 Tasa de dependencia: Patentes solicitadas por no residentes respecto a las solicitudes residentes</t>
  </si>
  <si>
    <t>5. Fortalecer la infraestructura científica y tecnológica del país</t>
  </si>
  <si>
    <t>5.1 Número de centros, unidades o subsedes creados</t>
  </si>
  <si>
    <t>6. Fortalecer las capacidades de CTI en biotecnología para resolver necesidades del país de acuerdo con el marco normativo en bioseguridad</t>
  </si>
  <si>
    <t>1.2 Participación del sector empresarial en el financiamiento al Gasto en Investigación Científica y Desarrollo Experimental (GIDE)</t>
  </si>
  <si>
    <t>Conversión</t>
  </si>
  <si>
    <t>Ponderación</t>
  </si>
  <si>
    <t>Programas del PNPC de maestría y doctorado</t>
  </si>
  <si>
    <t>Becas de maestría y doctorado</t>
  </si>
  <si>
    <t>Total de la población que cuenta con maestría o doctorado</t>
  </si>
  <si>
    <t>Índice gralKH</t>
  </si>
  <si>
    <t>Este sería el Índice de capital humano general. Se calcula ponderando cada uno de los cuatro componentes con .25 cada uno. El valor máximo es 1 y el que lo obtuvo es el D.F. Se calcula de la siguiente manera: ((SNI por cada 1000 habitantes Entidad i / SNI por cada mil habitantes en el D.F.) x .25) + ((Número de programas del PNPC en la Entidad i / Número de programas del PNPC del D.F.) x .25)) + ((Número de becas de posgrado de la Entidad i/Número de becas de posgrado del D.F.) x .25)) + ((Población total con estudios de doctorado de la entidad i / población total con estudios de doctorado del D.F.) x .25))= Índice de capacidades del capital humano en ciencia y tecnología.</t>
  </si>
  <si>
    <t>Número de CPI</t>
  </si>
  <si>
    <t>Número de centros de investigación IPN</t>
  </si>
  <si>
    <t>Número de centros de investigación científica UNAM</t>
  </si>
  <si>
    <t>Número de centros del CINVESTAV</t>
  </si>
  <si>
    <t>Número de universidades públicas estatales</t>
  </si>
  <si>
    <t>Número total de SNI en los cinco centros con mayor número de SNI</t>
  </si>
  <si>
    <t>Número de Universidades Politécnicas</t>
  </si>
  <si>
    <t>Número de Institutos Tecnológicos Federales</t>
  </si>
  <si>
    <t>Número de Institutos Tecnológicos estatales</t>
  </si>
  <si>
    <t>Número de Universidades Tecnológicas</t>
  </si>
  <si>
    <t>Número de Proyectos Fondo Sectorial SEP-CONACYT</t>
  </si>
  <si>
    <t>Monto de Proyectos Fondo Sectorial SEP-CONACYT</t>
  </si>
  <si>
    <t>Estado</t>
  </si>
  <si>
    <t>Total de Unidades Económicas de los sectores de media y alta tecnología</t>
  </si>
  <si>
    <t>Producción bruta total de la Industria de tecnología media y alta (miles dp)</t>
  </si>
  <si>
    <t>ProyectosPEI</t>
  </si>
  <si>
    <t>Monto PEI</t>
  </si>
  <si>
    <t>ParquesTec</t>
  </si>
  <si>
    <t>Patentes 2014</t>
  </si>
  <si>
    <t>01</t>
  </si>
  <si>
    <t>02</t>
  </si>
  <si>
    <t>03</t>
  </si>
  <si>
    <t>04</t>
  </si>
  <si>
    <t>07</t>
  </si>
  <si>
    <t>08</t>
  </si>
  <si>
    <t>05</t>
  </si>
  <si>
    <t>06</t>
  </si>
  <si>
    <t>09</t>
  </si>
  <si>
    <t>10</t>
  </si>
  <si>
    <t>15</t>
  </si>
  <si>
    <t>11</t>
  </si>
  <si>
    <t>12</t>
  </si>
  <si>
    <t>13</t>
  </si>
  <si>
    <t>14</t>
  </si>
  <si>
    <t>Michoacán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</si>
  <si>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</si>
  <si>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</si>
  <si>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</si>
  <si>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</si>
  <si>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</si>
  <si>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</si>
  <si>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</si>
  <si>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</si>
  <si>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</si>
  <si>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</si>
  <si>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</si>
  <si>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</si>
  <si>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</si>
  <si>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</si>
  <si>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</si>
  <si>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Yucatán</t>
  </si>
  <si>
    <t>31</t>
  </si>
  <si>
    <t>32</t>
  </si>
  <si>
    <t>CLAVE ENTIDAD</t>
  </si>
  <si>
    <t>Índice CH</t>
  </si>
  <si>
    <t>ÍndiceDC</t>
  </si>
  <si>
    <t>ÍndiceInnov</t>
  </si>
  <si>
    <t>Índice CCI</t>
  </si>
  <si>
    <t>Índice CCI*100</t>
  </si>
  <si>
    <t>Ranking Gral</t>
  </si>
  <si>
    <t>CH+DC</t>
  </si>
  <si>
    <t>Ranking CH+DC</t>
  </si>
  <si>
    <t>6.1 Variación porcentual del número de investigadores involucrados en el desarrollo de Biotecnología</t>
  </si>
  <si>
    <t xml:space="preserve">Nombre </t>
  </si>
  <si>
    <t>Linea  Base</t>
  </si>
  <si>
    <t>Meta 2018</t>
  </si>
  <si>
    <t>Resultados de los indicadores del Objetivo 6. Contar con una organización transparente, eficiente y eficaz</t>
  </si>
  <si>
    <t>ND</t>
  </si>
  <si>
    <t>Resultados de los indicadores del Objetivo 1. Contribuir a que la inversión nacional en investigación científica y desarrollo tecnológico crezca anualmente y alcance el 1% del PIB</t>
  </si>
  <si>
    <t>0.50
(2013)</t>
  </si>
  <si>
    <t>24.5%
(2013)</t>
  </si>
  <si>
    <t>0.54% p/</t>
  </si>
  <si>
    <t>0.55% p/</t>
  </si>
  <si>
    <t>20.2% p/</t>
  </si>
  <si>
    <t>Resultados de los indicadores del Objetivo 2. Contribuir a la formación y fortalecimiento capital humano de alto nivel</t>
  </si>
  <si>
    <t>0.94
(2013)</t>
  </si>
  <si>
    <t>0.94 p/</t>
  </si>
  <si>
    <t>1.17 p/</t>
  </si>
  <si>
    <t>94.4
(2013)</t>
  </si>
  <si>
    <t>103 p/</t>
  </si>
  <si>
    <t>142 p/</t>
  </si>
  <si>
    <t>53.6%
(2013)</t>
  </si>
  <si>
    <t>Resultados de los indicadores del Objetivo 3. Impulsar el desarrollo de las vocaciones y 
capacidades de CTI locales, para fortalecer el desarrollo regional sustentable e incluyente</t>
  </si>
  <si>
    <t>89
(2013)</t>
  </si>
  <si>
    <t>38
(2013</t>
  </si>
  <si>
    <t>36
(2013)</t>
  </si>
  <si>
    <t>34
(2013)</t>
  </si>
  <si>
    <t>26
(2013)</t>
  </si>
  <si>
    <t>23
(2013)</t>
  </si>
  <si>
    <t>22
(2013)</t>
  </si>
  <si>
    <t>21
(2013)</t>
  </si>
  <si>
    <t>20
(2013)</t>
  </si>
  <si>
    <t>19
(2013)</t>
  </si>
  <si>
    <t>17
(2013)</t>
  </si>
  <si>
    <t>16
(2013)</t>
  </si>
  <si>
    <t>15
(2013)</t>
  </si>
  <si>
    <t>14
(2013)</t>
  </si>
  <si>
    <t>12
(2013)</t>
  </si>
  <si>
    <t>11
(2013)</t>
  </si>
  <si>
    <t>10
(2013)</t>
  </si>
  <si>
    <t>9
(2013)</t>
  </si>
  <si>
    <t>8
(2013)</t>
  </si>
  <si>
    <t>7
(2013)</t>
  </si>
  <si>
    <t>6
(2013)</t>
  </si>
  <si>
    <t>5
(2013)</t>
  </si>
  <si>
    <t>4
(2013)</t>
  </si>
  <si>
    <t>Brecha en el índice de capacidades 
científicas y de innovación de las entidades federativas</t>
  </si>
  <si>
    <t>0.89
(2013)</t>
  </si>
  <si>
    <t>Resultados de los indicadores del Objetivo 4. Contribuir a la generación, transferencia y aprovechamiento del conocimiento vinculando a las IES y los centros de investigación con empresas</t>
  </si>
  <si>
    <t>9.9% p/</t>
  </si>
  <si>
    <t>13.2% p/</t>
  </si>
  <si>
    <t>21.4%
(2013)</t>
  </si>
  <si>
    <t>8.2%
(2013)</t>
  </si>
  <si>
    <t>11.0% p/</t>
  </si>
  <si>
    <t>4.9% p/</t>
  </si>
  <si>
    <t>10.95
(2013)</t>
  </si>
  <si>
    <t>Resultados de los indicadores del Objetivo 5. Fortalecer la infraestructura científica y tecnológica del país</t>
  </si>
  <si>
    <t>0
(20139</t>
  </si>
  <si>
    <t>3p/</t>
  </si>
  <si>
    <t>3.8%
(2013)</t>
  </si>
  <si>
    <t>6.97p/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</si>
</sst>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8" tint="0.59999389629810485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indexed="8"/>
      <name val="Calibri"/>
      <family val="2"/>
    </font>
    <font>
      <b/>
      <sz val="8"/>
      <color theme="6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0B0B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4" fillId="4" borderId="0" applyNumberFormat="0" applyBorder="0" applyAlignment="0" applyProtection="0"/>
    <xf numFmtId="0" fontId="12" fillId="0" borderId="0"/>
    <xf numFmtId="0" fontId="22" fillId="0" borderId="0" applyNumberFormat="0" applyFill="0" applyBorder="0" applyAlignment="0" applyProtection="0"/>
  </cellStyleXfs>
  <cellXfs count="19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/>
    <xf numFmtId="0" fontId="1" fillId="3" borderId="0" xfId="0" applyFont="1" applyFill="1"/>
    <xf numFmtId="0" fontId="3" fillId="3" borderId="2" xfId="2" applyFont="1" applyFill="1" applyBorder="1"/>
    <xf numFmtId="0" fontId="1" fillId="3" borderId="2" xfId="0" applyFont="1" applyFill="1" applyBorder="1"/>
    <xf numFmtId="0" fontId="3" fillId="3" borderId="3" xfId="2" applyFont="1" applyFill="1" applyBorder="1"/>
    <xf numFmtId="0" fontId="1" fillId="3" borderId="3" xfId="0" applyFont="1" applyFill="1" applyBorder="1"/>
    <xf numFmtId="0" fontId="3" fillId="3" borderId="4" xfId="2" applyFont="1" applyFill="1" applyBorder="1"/>
    <xf numFmtId="0" fontId="1" fillId="3" borderId="4" xfId="0" applyFont="1" applyFill="1" applyBorder="1"/>
    <xf numFmtId="0" fontId="3" fillId="3" borderId="5" xfId="2" applyFont="1" applyFill="1" applyBorder="1"/>
    <xf numFmtId="0" fontId="1" fillId="3" borderId="5" xfId="0" applyFont="1" applyFill="1" applyBorder="1"/>
    <xf numFmtId="1" fontId="0" fillId="0" borderId="1" xfId="0" applyNumberFormat="1" applyBorder="1" applyAlignment="1">
      <alignment horizontal="center" vertical="center"/>
    </xf>
    <xf numFmtId="0" fontId="7" fillId="3" borderId="3" xfId="2" applyFont="1" applyFill="1" applyBorder="1" applyAlignment="1">
      <alignment vertical="center"/>
    </xf>
    <xf numFmtId="0" fontId="8" fillId="5" borderId="3" xfId="2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vertical="center" wrapText="1"/>
    </xf>
    <xf numFmtId="0" fontId="9" fillId="6" borderId="3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vertical="center" wrapText="1"/>
    </xf>
    <xf numFmtId="0" fontId="9" fillId="7" borderId="3" xfId="0" applyFont="1" applyFill="1" applyBorder="1" applyAlignment="1">
      <alignment vertical="center" wrapText="1"/>
    </xf>
    <xf numFmtId="0" fontId="9" fillId="8" borderId="3" xfId="0" applyFont="1" applyFill="1" applyBorder="1" applyAlignment="1">
      <alignment vertical="center" wrapText="1"/>
    </xf>
    <xf numFmtId="0" fontId="8" fillId="8" borderId="3" xfId="0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2" fontId="11" fillId="3" borderId="2" xfId="0" applyNumberFormat="1" applyFont="1" applyFill="1" applyBorder="1"/>
    <xf numFmtId="2" fontId="1" fillId="3" borderId="2" xfId="0" applyNumberFormat="1" applyFont="1" applyFill="1" applyBorder="1"/>
    <xf numFmtId="1" fontId="1" fillId="3" borderId="2" xfId="0" applyNumberFormat="1" applyFont="1" applyFill="1" applyBorder="1"/>
    <xf numFmtId="1" fontId="11" fillId="3" borderId="2" xfId="0" applyNumberFormat="1" applyFont="1" applyFill="1" applyBorder="1"/>
    <xf numFmtId="2" fontId="11" fillId="5" borderId="2" xfId="0" applyNumberFormat="1" applyFont="1" applyFill="1" applyBorder="1"/>
    <xf numFmtId="2" fontId="1" fillId="5" borderId="2" xfId="0" applyNumberFormat="1" applyFont="1" applyFill="1" applyBorder="1"/>
    <xf numFmtId="1" fontId="1" fillId="6" borderId="2" xfId="0" applyNumberFormat="1" applyFont="1" applyFill="1" applyBorder="1"/>
    <xf numFmtId="2" fontId="11" fillId="6" borderId="2" xfId="0" applyNumberFormat="1" applyFont="1" applyFill="1" applyBorder="1"/>
    <xf numFmtId="2" fontId="1" fillId="6" borderId="2" xfId="0" applyNumberFormat="1" applyFont="1" applyFill="1" applyBorder="1"/>
    <xf numFmtId="1" fontId="11" fillId="7" borderId="2" xfId="0" applyNumberFormat="1" applyFont="1" applyFill="1" applyBorder="1"/>
    <xf numFmtId="2" fontId="1" fillId="7" borderId="2" xfId="0" applyNumberFormat="1" applyFont="1" applyFill="1" applyBorder="1"/>
    <xf numFmtId="2" fontId="11" fillId="7" borderId="2" xfId="0" applyNumberFormat="1" applyFont="1" applyFill="1" applyBorder="1"/>
    <xf numFmtId="1" fontId="1" fillId="8" borderId="2" xfId="0" applyNumberFormat="1" applyFont="1" applyFill="1" applyBorder="1"/>
    <xf numFmtId="2" fontId="11" fillId="3" borderId="3" xfId="0" applyNumberFormat="1" applyFont="1" applyFill="1" applyBorder="1"/>
    <xf numFmtId="2" fontId="1" fillId="3" borderId="3" xfId="0" applyNumberFormat="1" applyFont="1" applyFill="1" applyBorder="1"/>
    <xf numFmtId="1" fontId="1" fillId="3" borderId="3" xfId="0" applyNumberFormat="1" applyFont="1" applyFill="1" applyBorder="1"/>
    <xf numFmtId="1" fontId="11" fillId="3" borderId="3" xfId="0" applyNumberFormat="1" applyFont="1" applyFill="1" applyBorder="1"/>
    <xf numFmtId="2" fontId="11" fillId="3" borderId="4" xfId="0" applyNumberFormat="1" applyFont="1" applyFill="1" applyBorder="1"/>
    <xf numFmtId="2" fontId="1" fillId="3" borderId="4" xfId="0" applyNumberFormat="1" applyFont="1" applyFill="1" applyBorder="1"/>
    <xf numFmtId="1" fontId="1" fillId="3" borderId="4" xfId="0" applyNumberFormat="1" applyFont="1" applyFill="1" applyBorder="1"/>
    <xf numFmtId="1" fontId="11" fillId="3" borderId="4" xfId="0" applyNumberFormat="1" applyFont="1" applyFill="1" applyBorder="1"/>
    <xf numFmtId="2" fontId="11" fillId="3" borderId="5" xfId="0" applyNumberFormat="1" applyFont="1" applyFill="1" applyBorder="1"/>
    <xf numFmtId="2" fontId="1" fillId="3" borderId="5" xfId="0" applyNumberFormat="1" applyFont="1" applyFill="1" applyBorder="1"/>
    <xf numFmtId="1" fontId="1" fillId="3" borderId="5" xfId="0" applyNumberFormat="1" applyFont="1" applyFill="1" applyBorder="1"/>
    <xf numFmtId="1" fontId="11" fillId="3" borderId="5" xfId="0" applyNumberFormat="1" applyFont="1" applyFill="1" applyBorder="1"/>
    <xf numFmtId="2" fontId="11" fillId="3" borderId="0" xfId="0" applyNumberFormat="1" applyFont="1" applyFill="1"/>
    <xf numFmtId="2" fontId="1" fillId="3" borderId="0" xfId="0" applyNumberFormat="1" applyFont="1" applyFill="1"/>
    <xf numFmtId="0" fontId="11" fillId="3" borderId="0" xfId="0" applyFont="1" applyFill="1"/>
    <xf numFmtId="0" fontId="7" fillId="3" borderId="0" xfId="2" applyFont="1" applyFill="1" applyBorder="1" applyAlignment="1">
      <alignment wrapText="1"/>
    </xf>
    <xf numFmtId="0" fontId="8" fillId="2" borderId="0" xfId="2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8" fillId="10" borderId="0" xfId="0" applyFont="1" applyFill="1" applyAlignment="1">
      <alignment horizontal="center" vertical="center" wrapText="1"/>
    </xf>
    <xf numFmtId="0" fontId="8" fillId="11" borderId="0" xfId="0" applyFont="1" applyFill="1" applyAlignment="1">
      <alignment horizontal="center" vertical="center" wrapText="1"/>
    </xf>
    <xf numFmtId="0" fontId="9" fillId="12" borderId="0" xfId="0" applyFont="1" applyFill="1" applyAlignment="1">
      <alignment horizontal="center" vertical="center" wrapText="1"/>
    </xf>
    <xf numFmtId="0" fontId="8" fillId="13" borderId="0" xfId="0" applyFont="1" applyFill="1" applyAlignment="1">
      <alignment horizontal="center" vertical="center" wrapText="1"/>
    </xf>
    <xf numFmtId="0" fontId="9" fillId="14" borderId="0" xfId="0" applyFont="1" applyFill="1" applyAlignment="1">
      <alignment horizontal="center" vertical="center" wrapText="1"/>
    </xf>
    <xf numFmtId="0" fontId="8" fillId="15" borderId="0" xfId="0" applyFont="1" applyFill="1" applyAlignment="1">
      <alignment horizontal="center" vertical="center" wrapText="1"/>
    </xf>
    <xf numFmtId="0" fontId="9" fillId="16" borderId="0" xfId="0" applyFont="1" applyFill="1" applyAlignment="1">
      <alignment horizontal="center" vertical="center" wrapText="1"/>
    </xf>
    <xf numFmtId="0" fontId="13" fillId="17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8" fillId="18" borderId="0" xfId="0" applyFont="1" applyFill="1" applyAlignment="1">
      <alignment horizontal="center" vertical="center" wrapText="1"/>
    </xf>
    <xf numFmtId="0" fontId="9" fillId="19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wrapText="1"/>
    </xf>
    <xf numFmtId="0" fontId="3" fillId="3" borderId="0" xfId="2" applyFont="1" applyFill="1" applyBorder="1" applyAlignment="1">
      <alignment horizontal="left"/>
    </xf>
    <xf numFmtId="0" fontId="11" fillId="3" borderId="0" xfId="6" applyFont="1" applyFill="1"/>
    <xf numFmtId="44" fontId="11" fillId="3" borderId="0" xfId="4" applyNumberFormat="1" applyFont="1" applyFill="1"/>
    <xf numFmtId="0" fontId="11" fillId="3" borderId="2" xfId="6" applyFont="1" applyFill="1" applyBorder="1"/>
    <xf numFmtId="0" fontId="11" fillId="3" borderId="2" xfId="0" applyFont="1" applyFill="1" applyBorder="1"/>
    <xf numFmtId="44" fontId="11" fillId="3" borderId="2" xfId="4" applyNumberFormat="1" applyFont="1" applyFill="1" applyBorder="1"/>
    <xf numFmtId="0" fontId="3" fillId="3" borderId="2" xfId="2" applyFont="1" applyFill="1" applyBorder="1" applyAlignment="1">
      <alignment horizontal="left"/>
    </xf>
    <xf numFmtId="0" fontId="14" fillId="3" borderId="2" xfId="6" applyFont="1" applyFill="1" applyBorder="1"/>
    <xf numFmtId="44" fontId="11" fillId="3" borderId="2" xfId="0" applyNumberFormat="1" applyFont="1" applyFill="1" applyBorder="1"/>
    <xf numFmtId="0" fontId="4" fillId="4" borderId="2" xfId="5" applyBorder="1"/>
    <xf numFmtId="44" fontId="11" fillId="3" borderId="3" xfId="4" applyNumberFormat="1" applyFont="1" applyFill="1" applyBorder="1"/>
    <xf numFmtId="0" fontId="11" fillId="3" borderId="3" xfId="6" applyFont="1" applyFill="1" applyBorder="1"/>
    <xf numFmtId="0" fontId="11" fillId="3" borderId="3" xfId="0" applyFont="1" applyFill="1" applyBorder="1"/>
    <xf numFmtId="0" fontId="11" fillId="3" borderId="4" xfId="6" applyFont="1" applyFill="1" applyBorder="1"/>
    <xf numFmtId="0" fontId="11" fillId="3" borderId="4" xfId="0" applyFont="1" applyFill="1" applyBorder="1"/>
    <xf numFmtId="44" fontId="11" fillId="3" borderId="4" xfId="4" applyNumberFormat="1" applyFont="1" applyFill="1" applyBorder="1"/>
    <xf numFmtId="0" fontId="3" fillId="3" borderId="4" xfId="2" applyFont="1" applyFill="1" applyBorder="1" applyAlignment="1">
      <alignment horizontal="left"/>
    </xf>
    <xf numFmtId="0" fontId="14" fillId="3" borderId="4" xfId="6" applyFont="1" applyFill="1" applyBorder="1"/>
    <xf numFmtId="0" fontId="3" fillId="3" borderId="5" xfId="2" applyFont="1" applyFill="1" applyBorder="1" applyAlignment="1">
      <alignment horizontal="left"/>
    </xf>
    <xf numFmtId="0" fontId="11" fillId="3" borderId="5" xfId="6" applyFont="1" applyFill="1" applyBorder="1"/>
    <xf numFmtId="0" fontId="11" fillId="3" borderId="5" xfId="0" applyFont="1" applyFill="1" applyBorder="1"/>
    <xf numFmtId="44" fontId="11" fillId="3" borderId="5" xfId="4" applyNumberFormat="1" applyFont="1" applyFill="1" applyBorder="1"/>
    <xf numFmtId="0" fontId="14" fillId="3" borderId="0" xfId="6" applyFont="1" applyFill="1"/>
    <xf numFmtId="0" fontId="1" fillId="3" borderId="0" xfId="0" applyFont="1" applyFill="1" applyAlignment="1">
      <alignment horizontal="right"/>
    </xf>
    <xf numFmtId="0" fontId="11" fillId="3" borderId="0" xfId="0" applyFont="1" applyFill="1" applyAlignment="1">
      <alignment horizontal="right"/>
    </xf>
    <xf numFmtId="2" fontId="11" fillId="3" borderId="0" xfId="4" applyNumberFormat="1" applyFont="1" applyFill="1"/>
    <xf numFmtId="0" fontId="9" fillId="3" borderId="2" xfId="0" applyFont="1" applyFill="1" applyBorder="1" applyAlignment="1">
      <alignment horizontal="center" vertical="center" wrapText="1"/>
    </xf>
    <xf numFmtId="0" fontId="8" fillId="2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8" fillId="21" borderId="2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1" fontId="0" fillId="3" borderId="2" xfId="0" applyNumberFormat="1" applyFont="1" applyFill="1" applyBorder="1"/>
    <xf numFmtId="0" fontId="0" fillId="3" borderId="2" xfId="0" applyFont="1" applyFill="1" applyBorder="1"/>
    <xf numFmtId="3" fontId="0" fillId="3" borderId="2" xfId="0" applyNumberFormat="1" applyFont="1" applyFill="1" applyBorder="1"/>
    <xf numFmtId="44" fontId="0" fillId="3" borderId="2" xfId="4" applyFont="1" applyFill="1" applyBorder="1"/>
    <xf numFmtId="0" fontId="15" fillId="3" borderId="2" xfId="0" applyFont="1" applyFill="1" applyBorder="1" applyAlignment="1">
      <alignment horizontal="center"/>
    </xf>
    <xf numFmtId="0" fontId="0" fillId="3" borderId="0" xfId="0" applyFont="1" applyFill="1"/>
    <xf numFmtId="0" fontId="16" fillId="3" borderId="2" xfId="0" applyFont="1" applyFill="1" applyBorder="1" applyAlignment="1">
      <alignment horizontal="center"/>
    </xf>
    <xf numFmtId="1" fontId="0" fillId="3" borderId="3" xfId="0" applyNumberFormat="1" applyFont="1" applyFill="1" applyBorder="1"/>
    <xf numFmtId="0" fontId="0" fillId="3" borderId="3" xfId="0" applyFont="1" applyFill="1" applyBorder="1"/>
    <xf numFmtId="3" fontId="0" fillId="3" borderId="3" xfId="0" applyNumberFormat="1" applyFont="1" applyFill="1" applyBorder="1"/>
    <xf numFmtId="44" fontId="0" fillId="3" borderId="3" xfId="4" applyFont="1" applyFill="1" applyBorder="1"/>
    <xf numFmtId="0" fontId="15" fillId="3" borderId="3" xfId="0" applyFont="1" applyFill="1" applyBorder="1" applyAlignment="1">
      <alignment horizontal="center"/>
    </xf>
    <xf numFmtId="1" fontId="0" fillId="3" borderId="4" xfId="0" applyNumberFormat="1" applyFont="1" applyFill="1" applyBorder="1"/>
    <xf numFmtId="0" fontId="0" fillId="3" borderId="4" xfId="0" applyFont="1" applyFill="1" applyBorder="1"/>
    <xf numFmtId="3" fontId="0" fillId="3" borderId="4" xfId="0" applyNumberFormat="1" applyFont="1" applyFill="1" applyBorder="1"/>
    <xf numFmtId="44" fontId="0" fillId="3" borderId="4" xfId="4" applyFont="1" applyFill="1" applyBorder="1"/>
    <xf numFmtId="0" fontId="4" fillId="4" borderId="4" xfId="5" applyBorder="1"/>
    <xf numFmtId="0" fontId="15" fillId="3" borderId="4" xfId="0" applyFont="1" applyFill="1" applyBorder="1" applyAlignment="1">
      <alignment horizontal="center"/>
    </xf>
    <xf numFmtId="1" fontId="0" fillId="3" borderId="0" xfId="0" applyNumberFormat="1" applyFont="1" applyFill="1" applyBorder="1"/>
    <xf numFmtId="0" fontId="0" fillId="3" borderId="0" xfId="0" applyFont="1" applyFill="1" applyBorder="1"/>
    <xf numFmtId="0" fontId="11" fillId="3" borderId="0" xfId="0" applyFont="1" applyFill="1" applyBorder="1"/>
    <xf numFmtId="3" fontId="0" fillId="3" borderId="0" xfId="0" applyNumberFormat="1" applyFont="1" applyFill="1" applyBorder="1"/>
    <xf numFmtId="1" fontId="11" fillId="3" borderId="0" xfId="0" applyNumberFormat="1" applyFont="1" applyFill="1" applyBorder="1"/>
    <xf numFmtId="44" fontId="0" fillId="3" borderId="0" xfId="4" applyFont="1" applyFill="1" applyBorder="1"/>
    <xf numFmtId="0" fontId="15" fillId="3" borderId="0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1" fontId="0" fillId="3" borderId="5" xfId="0" applyNumberFormat="1" applyFont="1" applyFill="1" applyBorder="1"/>
    <xf numFmtId="0" fontId="0" fillId="3" borderId="5" xfId="0" applyFont="1" applyFill="1" applyBorder="1"/>
    <xf numFmtId="3" fontId="0" fillId="3" borderId="5" xfId="0" applyNumberFormat="1" applyFont="1" applyFill="1" applyBorder="1"/>
    <xf numFmtId="44" fontId="0" fillId="3" borderId="5" xfId="4" applyFont="1" applyFill="1" applyBorder="1"/>
    <xf numFmtId="0" fontId="15" fillId="3" borderId="5" xfId="0" applyFont="1" applyFill="1" applyBorder="1" applyAlignment="1">
      <alignment horizontal="center"/>
    </xf>
    <xf numFmtId="1" fontId="11" fillId="3" borderId="0" xfId="0" applyNumberFormat="1" applyFont="1" applyFill="1"/>
    <xf numFmtId="0" fontId="7" fillId="3" borderId="2" xfId="2" applyFont="1" applyFill="1" applyBorder="1" applyAlignment="1">
      <alignment vertical="center" wrapText="1"/>
    </xf>
    <xf numFmtId="0" fontId="17" fillId="3" borderId="2" xfId="2" applyFont="1" applyFill="1" applyBorder="1" applyAlignment="1">
      <alignment vertical="center" wrapText="1"/>
    </xf>
    <xf numFmtId="0" fontId="6" fillId="22" borderId="2" xfId="0" applyFont="1" applyFill="1" applyBorder="1" applyAlignment="1">
      <alignment vertical="center" wrapText="1"/>
    </xf>
    <xf numFmtId="0" fontId="17" fillId="7" borderId="2" xfId="0" applyFont="1" applyFill="1" applyBorder="1" applyAlignment="1">
      <alignment vertical="center" wrapText="1"/>
    </xf>
    <xf numFmtId="0" fontId="6" fillId="23" borderId="2" xfId="0" applyFont="1" applyFill="1" applyBorder="1" applyAlignment="1">
      <alignment vertical="center" wrapText="1"/>
    </xf>
    <xf numFmtId="0" fontId="18" fillId="17" borderId="2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19" fillId="3" borderId="2" xfId="2" applyFont="1" applyFill="1" applyBorder="1"/>
    <xf numFmtId="0" fontId="20" fillId="3" borderId="2" xfId="2" applyFont="1" applyFill="1" applyBorder="1" applyAlignment="1">
      <alignment horizontal="left"/>
    </xf>
    <xf numFmtId="2" fontId="20" fillId="3" borderId="2" xfId="0" applyNumberFormat="1" applyFont="1" applyFill="1" applyBorder="1"/>
    <xf numFmtId="1" fontId="1" fillId="3" borderId="0" xfId="0" applyNumberFormat="1" applyFont="1" applyFill="1"/>
    <xf numFmtId="0" fontId="20" fillId="3" borderId="2" xfId="2" applyFont="1" applyFill="1" applyBorder="1"/>
    <xf numFmtId="0" fontId="19" fillId="3" borderId="0" xfId="2" applyFont="1" applyFill="1" applyBorder="1"/>
    <xf numFmtId="0" fontId="20" fillId="3" borderId="0" xfId="2" applyFont="1" applyFill="1" applyBorder="1"/>
    <xf numFmtId="2" fontId="1" fillId="3" borderId="0" xfId="0" applyNumberFormat="1" applyFont="1" applyFill="1" applyBorder="1"/>
    <xf numFmtId="2" fontId="20" fillId="3" borderId="0" xfId="0" applyNumberFormat="1" applyFont="1" applyFill="1" applyBorder="1"/>
    <xf numFmtId="0" fontId="19" fillId="3" borderId="3" xfId="2" applyFont="1" applyFill="1" applyBorder="1"/>
    <xf numFmtId="0" fontId="20" fillId="3" borderId="3" xfId="2" applyFont="1" applyFill="1" applyBorder="1"/>
    <xf numFmtId="2" fontId="20" fillId="3" borderId="3" xfId="0" applyNumberFormat="1" applyFont="1" applyFill="1" applyBorder="1"/>
    <xf numFmtId="0" fontId="19" fillId="3" borderId="4" xfId="2" applyFont="1" applyFill="1" applyBorder="1"/>
    <xf numFmtId="0" fontId="20" fillId="3" borderId="4" xfId="2" applyFont="1" applyFill="1" applyBorder="1" applyAlignment="1">
      <alignment horizontal="left"/>
    </xf>
    <xf numFmtId="2" fontId="20" fillId="3" borderId="4" xfId="0" applyNumberFormat="1" applyFont="1" applyFill="1" applyBorder="1"/>
    <xf numFmtId="0" fontId="20" fillId="3" borderId="4" xfId="2" applyFont="1" applyFill="1" applyBorder="1"/>
    <xf numFmtId="0" fontId="5" fillId="3" borderId="0" xfId="0" applyFont="1" applyFill="1"/>
    <xf numFmtId="0" fontId="19" fillId="3" borderId="5" xfId="2" applyFont="1" applyFill="1" applyBorder="1"/>
    <xf numFmtId="0" fontId="20" fillId="3" borderId="5" xfId="2" applyFont="1" applyFill="1" applyBorder="1" applyAlignment="1">
      <alignment horizontal="left"/>
    </xf>
    <xf numFmtId="2" fontId="20" fillId="3" borderId="5" xfId="0" applyNumberFormat="1" applyFont="1" applyFill="1" applyBorder="1"/>
    <xf numFmtId="0" fontId="20" fillId="3" borderId="0" xfId="0" applyFont="1" applyFill="1"/>
    <xf numFmtId="2" fontId="1" fillId="3" borderId="0" xfId="0" applyNumberFormat="1" applyFont="1" applyFill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2" fontId="11" fillId="3" borderId="0" xfId="0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0" fillId="24" borderId="1" xfId="0" applyFill="1" applyBorder="1" applyAlignment="1">
      <alignment horizontal="center"/>
    </xf>
    <xf numFmtId="0" fontId="0" fillId="25" borderId="1" xfId="0" applyFill="1" applyBorder="1" applyAlignment="1">
      <alignment horizont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25" borderId="1" xfId="0" applyFill="1" applyBorder="1" applyAlignment="1">
      <alignment horizontal="center" vertical="center" wrapText="1"/>
    </xf>
    <xf numFmtId="0" fontId="0" fillId="24" borderId="1" xfId="0" applyFill="1" applyBorder="1" applyAlignment="1">
      <alignment horizontal="center" wrapText="1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 wrapText="1"/>
    </xf>
    <xf numFmtId="0" fontId="22" fillId="0" borderId="1" xfId="7" applyBorder="1" applyAlignment="1">
      <alignment horizontal="left" vertical="top" wrapText="1"/>
    </xf>
    <xf numFmtId="0" fontId="22" fillId="0" borderId="1" xfId="7" applyBorder="1" applyAlignment="1">
      <alignment wrapText="1"/>
    </xf>
    <xf numFmtId="0" fontId="22" fillId="0" borderId="1" xfId="7" applyBorder="1"/>
    <xf numFmtId="0" fontId="22" fillId="0" borderId="4" xfId="7" applyBorder="1" applyAlignment="1">
      <alignment horizontal="left" vertical="center" wrapText="1"/>
    </xf>
    <xf numFmtId="0" fontId="22" fillId="0" borderId="4" xfId="7" applyBorder="1" applyAlignment="1">
      <alignment vertical="center" wrapText="1"/>
    </xf>
    <xf numFmtId="0" fontId="22" fillId="0" borderId="4" xfId="7" applyBorder="1" applyAlignment="1">
      <alignment vertical="center"/>
    </xf>
    <xf numFmtId="0" fontId="22" fillId="0" borderId="0" xfId="7" applyAlignment="1">
      <alignment vertical="center" wrapText="1"/>
    </xf>
    <xf numFmtId="0" fontId="22" fillId="0" borderId="0" xfId="7" applyAlignment="1">
      <alignment vertical="center"/>
    </xf>
  </cellXfs>
  <cellStyles count="8">
    <cellStyle name="_x0008__x0002_" xfId="3"/>
    <cellStyle name="Hipervínculo" xfId="7" builtinId="8"/>
    <cellStyle name="Incorrecto" xfId="5" builtinId="27"/>
    <cellStyle name="Moneda" xfId="4" builtinId="4"/>
    <cellStyle name="Normal" xfId="0" builtinId="0"/>
    <cellStyle name="Normal 3" xfId="2"/>
    <cellStyle name="Normal_CPIS" xfId="6"/>
    <cellStyle name="Porcentaje" xfId="1" builtinId="5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ACYT\Desktop\MFCG\PI%20y%20PECITI\Roberto\&#205;ndice%20PECi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 capital humano"/>
      <sheetName val="Capacidades en Desarrollo Cient"/>
      <sheetName val="Índice Cap INNOV"/>
      <sheetName val="Índice GRAL CCI"/>
    </sheetNames>
    <sheetDataSet>
      <sheetData sheetId="0">
        <row r="2">
          <cell r="N2">
            <v>6.9248254945716819E-2</v>
          </cell>
        </row>
        <row r="3">
          <cell r="N3">
            <v>0.19433887077802323</v>
          </cell>
        </row>
        <row r="4">
          <cell r="N4">
            <v>0.12019386967206322</v>
          </cell>
        </row>
        <row r="5">
          <cell r="N5">
            <v>5.5736789521828076E-2</v>
          </cell>
        </row>
        <row r="6">
          <cell r="N6">
            <v>6.7646998393715352E-2</v>
          </cell>
        </row>
        <row r="7">
          <cell r="N7">
            <v>9.5115338978658939E-2</v>
          </cell>
        </row>
        <row r="8">
          <cell r="N8">
            <v>0.11389332886601806</v>
          </cell>
        </row>
        <row r="9">
          <cell r="N9">
            <v>0.13406171685228441</v>
          </cell>
        </row>
        <row r="10">
          <cell r="N10">
            <v>1</v>
          </cell>
        </row>
        <row r="11">
          <cell r="N11">
            <v>5.4715887739791788E-2</v>
          </cell>
        </row>
        <row r="12">
          <cell r="N12">
            <v>0.30333126850845094</v>
          </cell>
        </row>
        <row r="13">
          <cell r="N13">
            <v>0.15905473710925741</v>
          </cell>
        </row>
        <row r="14">
          <cell r="N14">
            <v>3.6444573482414325E-2</v>
          </cell>
        </row>
        <row r="15">
          <cell r="N15">
            <v>7.7810229727945851E-2</v>
          </cell>
        </row>
        <row r="16">
          <cell r="N16">
            <v>0.24030102511517099</v>
          </cell>
        </row>
        <row r="17">
          <cell r="N17">
            <v>0.14282224037563515</v>
          </cell>
        </row>
        <row r="18">
          <cell r="N18">
            <v>0.23359178688378845</v>
          </cell>
        </row>
        <row r="19">
          <cell r="N19">
            <v>4.9286718301129379E-2</v>
          </cell>
        </row>
        <row r="20">
          <cell r="N20">
            <v>0.27241158211729616</v>
          </cell>
        </row>
        <row r="21">
          <cell r="N21">
            <v>4.8082893090288271E-2</v>
          </cell>
        </row>
        <row r="22">
          <cell r="N22">
            <v>0.17791068647816272</v>
          </cell>
        </row>
        <row r="23">
          <cell r="N23">
            <v>0.17599020792835418</v>
          </cell>
        </row>
        <row r="24">
          <cell r="N24">
            <v>5.5654455223107108E-2</v>
          </cell>
        </row>
        <row r="25">
          <cell r="N25">
            <v>0.15839395911106072</v>
          </cell>
        </row>
        <row r="26">
          <cell r="N26">
            <v>9.0897713922117873E-2</v>
          </cell>
        </row>
        <row r="27">
          <cell r="N27">
            <v>0.12062338719801138</v>
          </cell>
        </row>
        <row r="28">
          <cell r="N28">
            <v>5.5853964761172409E-2</v>
          </cell>
        </row>
        <row r="29">
          <cell r="N29">
            <v>7.4769329932508052E-2</v>
          </cell>
        </row>
        <row r="30">
          <cell r="N30">
            <v>4.8216364505810558E-2</v>
          </cell>
        </row>
        <row r="31">
          <cell r="N31">
            <v>0.18381414116108155</v>
          </cell>
        </row>
        <row r="32">
          <cell r="N32">
            <v>0.14704189748363894</v>
          </cell>
        </row>
        <row r="33">
          <cell r="N33">
            <v>7.1368938918960623E-2</v>
          </cell>
        </row>
      </sheetData>
      <sheetData sheetId="1">
        <row r="2">
          <cell r="N2">
            <v>8.9853927066091258E-2</v>
          </cell>
        </row>
        <row r="3">
          <cell r="N3">
            <v>0.1765834915377382</v>
          </cell>
        </row>
        <row r="4">
          <cell r="N4">
            <v>7.4484925573268509E-2</v>
          </cell>
        </row>
        <row r="5">
          <cell r="N5">
            <v>6.9513311368677874E-2</v>
          </cell>
        </row>
        <row r="6">
          <cell r="N6">
            <v>0.18512859354810915</v>
          </cell>
        </row>
        <row r="7">
          <cell r="N7">
            <v>0.16889237117536354</v>
          </cell>
        </row>
        <row r="8">
          <cell r="N8">
            <v>0.22327367797665224</v>
          </cell>
        </row>
        <row r="9">
          <cell r="N9">
            <v>1.7806460615712102E-2</v>
          </cell>
        </row>
        <row r="10">
          <cell r="N10">
            <v>0.8075</v>
          </cell>
        </row>
        <row r="11">
          <cell r="N11">
            <v>0.19998629380493721</v>
          </cell>
        </row>
        <row r="12">
          <cell r="N12">
            <v>0.32793702741757419</v>
          </cell>
        </row>
        <row r="13">
          <cell r="N13">
            <v>0.33559611256566413</v>
          </cell>
        </row>
        <row r="14">
          <cell r="N14">
            <v>9.482142857142857E-2</v>
          </cell>
        </row>
        <row r="15">
          <cell r="N15">
            <v>0.30714988830483364</v>
          </cell>
        </row>
        <row r="16">
          <cell r="N16">
            <v>0.22878630392009078</v>
          </cell>
        </row>
        <row r="17">
          <cell r="N17">
            <v>0.16389277244628173</v>
          </cell>
        </row>
        <row r="18">
          <cell r="N18">
            <v>0.14964309150006949</v>
          </cell>
        </row>
        <row r="19">
          <cell r="N19">
            <v>7.9476623373159097E-2</v>
          </cell>
        </row>
        <row r="20">
          <cell r="N20">
            <v>0.22241304052828592</v>
          </cell>
        </row>
        <row r="21">
          <cell r="N21">
            <v>0.17201180966150018</v>
          </cell>
        </row>
        <row r="22">
          <cell r="N22">
            <v>0.24789889658644604</v>
          </cell>
        </row>
        <row r="23">
          <cell r="N23">
            <v>0.29161880244374361</v>
          </cell>
        </row>
        <row r="24">
          <cell r="N24">
            <v>0.15046039175045592</v>
          </cell>
        </row>
        <row r="25">
          <cell r="N25">
            <v>0.16216563247648758</v>
          </cell>
        </row>
        <row r="26">
          <cell r="N26">
            <v>0.2097002069226736</v>
          </cell>
        </row>
        <row r="27">
          <cell r="N27">
            <v>0.15641185705825345</v>
          </cell>
        </row>
        <row r="28">
          <cell r="N28">
            <v>0.25298947466445526</v>
          </cell>
        </row>
        <row r="29">
          <cell r="N29">
            <v>0.33014468088591836</v>
          </cell>
        </row>
        <row r="30">
          <cell r="N30">
            <v>0.13302402234542324</v>
          </cell>
        </row>
        <row r="31">
          <cell r="N31">
            <v>0.20866820264293987</v>
          </cell>
        </row>
        <row r="32">
          <cell r="N32">
            <v>0.16969063296917269</v>
          </cell>
        </row>
        <row r="33">
          <cell r="N33">
            <v>0.15325776586739509</v>
          </cell>
        </row>
      </sheetData>
      <sheetData sheetId="2">
        <row r="3">
          <cell r="I3">
            <v>0.13774552667120854</v>
          </cell>
        </row>
        <row r="4">
          <cell r="I4">
            <v>0.23573356875410453</v>
          </cell>
        </row>
        <row r="5">
          <cell r="I5">
            <v>4.403573189152387E-2</v>
          </cell>
        </row>
        <row r="6">
          <cell r="I6">
            <v>1.5580860413844096E-2</v>
          </cell>
        </row>
        <row r="7">
          <cell r="I7">
            <v>7.7364238923989831E-2</v>
          </cell>
        </row>
        <row r="8">
          <cell r="I8">
            <v>0.22231704713668349</v>
          </cell>
        </row>
        <row r="9">
          <cell r="I9">
            <v>0.29614913112753677</v>
          </cell>
        </row>
        <row r="10">
          <cell r="I10">
            <v>4.9025183506612509E-2</v>
          </cell>
        </row>
        <row r="11">
          <cell r="I11">
            <v>0.87554114267955008</v>
          </cell>
        </row>
        <row r="12">
          <cell r="I12">
            <v>6.5911941892769346E-2</v>
          </cell>
        </row>
        <row r="13">
          <cell r="I13">
            <v>0.61705591567026008</v>
          </cell>
        </row>
        <row r="14">
          <cell r="I14">
            <v>0.36490428500795219</v>
          </cell>
        </row>
        <row r="15">
          <cell r="I15">
            <v>2.4110134113759236E-2</v>
          </cell>
        </row>
        <row r="16">
          <cell r="I16">
            <v>0.22361606686500327</v>
          </cell>
        </row>
        <row r="17">
          <cell r="I17">
            <v>0.5188189296078326</v>
          </cell>
        </row>
        <row r="18">
          <cell r="I18">
            <v>0.13562032613707203</v>
          </cell>
        </row>
        <row r="19">
          <cell r="I19">
            <v>0.11923887172975137</v>
          </cell>
        </row>
        <row r="20">
          <cell r="I20">
            <v>7.1167812254211371E-2</v>
          </cell>
        </row>
        <row r="21">
          <cell r="I21">
            <v>0.62757828166972462</v>
          </cell>
        </row>
        <row r="22">
          <cell r="I22">
            <v>0.14485520336182131</v>
          </cell>
        </row>
        <row r="23">
          <cell r="I23">
            <v>0.31505524656090844</v>
          </cell>
        </row>
        <row r="24">
          <cell r="I24">
            <v>0.25212239480290766</v>
          </cell>
        </row>
        <row r="25">
          <cell r="I25">
            <v>2.419461704317679E-2</v>
          </cell>
        </row>
        <row r="26">
          <cell r="I26">
            <v>0.13199553039613837</v>
          </cell>
        </row>
        <row r="27">
          <cell r="I27">
            <v>0.11188766143894649</v>
          </cell>
        </row>
        <row r="28">
          <cell r="I28">
            <v>0.24330210151507356</v>
          </cell>
        </row>
        <row r="29">
          <cell r="I29">
            <v>0.12967680656368608</v>
          </cell>
        </row>
        <row r="30">
          <cell r="I30">
            <v>0.24564652959300667</v>
          </cell>
        </row>
        <row r="31">
          <cell r="I31">
            <v>3.3805277012942947E-2</v>
          </cell>
        </row>
        <row r="32">
          <cell r="I32">
            <v>0.24241016206350624</v>
          </cell>
        </row>
        <row r="33">
          <cell r="I33">
            <v>0.11820013401841269</v>
          </cell>
        </row>
        <row r="34">
          <cell r="I34">
            <v>4.5256889292880603E-2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showGridLines="0" tabSelected="1" topLeftCell="E1" zoomScale="80" zoomScaleNormal="80" workbookViewId="0">
      <pane ySplit="1" topLeftCell="A2" activePane="bottomLeft" state="frozen"/>
      <selection pane="bottomLeft" activeCell="E45" sqref="E45"/>
    </sheetView>
  </sheetViews>
  <sheetFormatPr baseColWidth="10" defaultRowHeight="14.4" x14ac:dyDescent="0.3"/>
  <cols>
    <col min="1" max="1" width="49.109375" hidden="1" customWidth="1"/>
    <col min="2" max="2" width="131.33203125" hidden="1" customWidth="1"/>
    <col min="3" max="4" width="18.5546875" hidden="1" customWidth="1"/>
    <col min="5" max="5" width="119.44140625" customWidth="1"/>
  </cols>
  <sheetData>
    <row r="1" spans="1:5" ht="72.75" customHeight="1" x14ac:dyDescent="0.3">
      <c r="A1" s="3" t="s">
        <v>71</v>
      </c>
      <c r="B1" s="3" t="s">
        <v>2</v>
      </c>
      <c r="C1" s="3" t="s">
        <v>4</v>
      </c>
      <c r="D1" s="3" t="s">
        <v>3</v>
      </c>
      <c r="E1" s="186" t="s">
        <v>1</v>
      </c>
    </row>
    <row r="2" spans="1:5" ht="12.75" customHeight="1" x14ac:dyDescent="0.3">
      <c r="A2" s="1" t="s">
        <v>72</v>
      </c>
      <c r="B2" s="1" t="s">
        <v>73</v>
      </c>
      <c r="C2" s="2" t="s">
        <v>5</v>
      </c>
      <c r="D2" s="2" t="s">
        <v>5</v>
      </c>
      <c r="E2" s="189" t="s">
        <v>74</v>
      </c>
    </row>
    <row r="3" spans="1:5" ht="15" customHeight="1" x14ac:dyDescent="0.3">
      <c r="A3" s="1" t="s">
        <v>72</v>
      </c>
      <c r="B3" s="1" t="s">
        <v>73</v>
      </c>
      <c r="C3" s="2" t="s">
        <v>5</v>
      </c>
      <c r="D3" s="2" t="s">
        <v>5</v>
      </c>
      <c r="E3" s="190" t="s">
        <v>120</v>
      </c>
    </row>
    <row r="4" spans="1:5" ht="15" customHeight="1" x14ac:dyDescent="0.3">
      <c r="A4" s="1" t="s">
        <v>72</v>
      </c>
      <c r="B4" s="1" t="s">
        <v>75</v>
      </c>
      <c r="C4" s="2" t="s">
        <v>5</v>
      </c>
      <c r="D4" s="2" t="s">
        <v>5</v>
      </c>
      <c r="E4" s="191" t="s">
        <v>76</v>
      </c>
    </row>
    <row r="5" spans="1:5" ht="15" customHeight="1" x14ac:dyDescent="0.3">
      <c r="A5" s="1" t="s">
        <v>72</v>
      </c>
      <c r="B5" s="1" t="s">
        <v>75</v>
      </c>
      <c r="C5" s="2" t="s">
        <v>5</v>
      </c>
      <c r="D5" s="2" t="s">
        <v>5</v>
      </c>
      <c r="E5" s="191" t="s">
        <v>77</v>
      </c>
    </row>
    <row r="6" spans="1:5" ht="15" customHeight="1" x14ac:dyDescent="0.3">
      <c r="A6" s="1" t="s">
        <v>72</v>
      </c>
      <c r="B6" s="1" t="s">
        <v>75</v>
      </c>
      <c r="C6" s="2" t="s">
        <v>5</v>
      </c>
      <c r="D6" s="2" t="s">
        <v>5</v>
      </c>
      <c r="E6" s="191" t="s">
        <v>78</v>
      </c>
    </row>
    <row r="7" spans="1:5" x14ac:dyDescent="0.3">
      <c r="A7" s="1" t="s">
        <v>72</v>
      </c>
      <c r="B7" s="1" t="s">
        <v>79</v>
      </c>
      <c r="C7" s="2" t="s">
        <v>5</v>
      </c>
      <c r="D7" s="2" t="s">
        <v>5</v>
      </c>
      <c r="E7" s="191" t="s">
        <v>80</v>
      </c>
    </row>
    <row r="8" spans="1:5" x14ac:dyDescent="0.3">
      <c r="A8" s="1" t="s">
        <v>72</v>
      </c>
      <c r="B8" s="1" t="s">
        <v>79</v>
      </c>
      <c r="C8" s="2" t="s">
        <v>5</v>
      </c>
      <c r="D8" s="2" t="s">
        <v>5</v>
      </c>
      <c r="E8" s="191" t="s">
        <v>81</v>
      </c>
    </row>
    <row r="9" spans="1:5" x14ac:dyDescent="0.3">
      <c r="A9" s="1" t="s">
        <v>72</v>
      </c>
      <c r="B9" s="1" t="s">
        <v>79</v>
      </c>
      <c r="C9" s="2" t="s">
        <v>5</v>
      </c>
      <c r="D9" s="2" t="s">
        <v>5</v>
      </c>
      <c r="E9" s="191" t="s">
        <v>82</v>
      </c>
    </row>
    <row r="10" spans="1:5" x14ac:dyDescent="0.3">
      <c r="A10" s="1" t="s">
        <v>72</v>
      </c>
      <c r="B10" s="1" t="s">
        <v>79</v>
      </c>
      <c r="C10" s="2" t="s">
        <v>5</v>
      </c>
      <c r="D10" s="2" t="s">
        <v>5</v>
      </c>
      <c r="E10" s="191" t="s">
        <v>83</v>
      </c>
    </row>
    <row r="11" spans="1:5" x14ac:dyDescent="0.3">
      <c r="A11" s="1" t="s">
        <v>72</v>
      </c>
      <c r="B11" s="1" t="s">
        <v>79</v>
      </c>
      <c r="C11" s="2" t="s">
        <v>5</v>
      </c>
      <c r="D11" s="2" t="s">
        <v>5</v>
      </c>
      <c r="E11" s="191" t="s">
        <v>84</v>
      </c>
    </row>
    <row r="12" spans="1:5" x14ac:dyDescent="0.3">
      <c r="A12" s="1" t="s">
        <v>72</v>
      </c>
      <c r="B12" s="1" t="s">
        <v>79</v>
      </c>
      <c r="C12" s="2" t="s">
        <v>5</v>
      </c>
      <c r="D12" s="2" t="s">
        <v>5</v>
      </c>
      <c r="E12" s="191" t="s">
        <v>85</v>
      </c>
    </row>
    <row r="13" spans="1:5" x14ac:dyDescent="0.3">
      <c r="A13" s="1" t="s">
        <v>72</v>
      </c>
      <c r="B13" s="1" t="s">
        <v>79</v>
      </c>
      <c r="C13" s="2" t="s">
        <v>5</v>
      </c>
      <c r="D13" s="2" t="s">
        <v>5</v>
      </c>
      <c r="E13" s="191" t="s">
        <v>86</v>
      </c>
    </row>
    <row r="14" spans="1:5" x14ac:dyDescent="0.3">
      <c r="A14" s="1" t="s">
        <v>72</v>
      </c>
      <c r="B14" s="1" t="s">
        <v>79</v>
      </c>
      <c r="C14" s="2" t="s">
        <v>5</v>
      </c>
      <c r="D14" s="2" t="s">
        <v>5</v>
      </c>
      <c r="E14" s="191" t="s">
        <v>87</v>
      </c>
    </row>
    <row r="15" spans="1:5" x14ac:dyDescent="0.3">
      <c r="A15" s="1" t="s">
        <v>72</v>
      </c>
      <c r="B15" s="1" t="s">
        <v>79</v>
      </c>
      <c r="C15" s="2" t="s">
        <v>5</v>
      </c>
      <c r="D15" s="2" t="s">
        <v>5</v>
      </c>
      <c r="E15" s="191" t="s">
        <v>88</v>
      </c>
    </row>
    <row r="16" spans="1:5" x14ac:dyDescent="0.3">
      <c r="A16" s="1" t="s">
        <v>72</v>
      </c>
      <c r="B16" s="1" t="s">
        <v>79</v>
      </c>
      <c r="C16" s="2" t="s">
        <v>5</v>
      </c>
      <c r="D16" s="2" t="s">
        <v>5</v>
      </c>
      <c r="E16" s="191" t="s">
        <v>89</v>
      </c>
    </row>
    <row r="17" spans="1:5" x14ac:dyDescent="0.3">
      <c r="A17" s="1" t="s">
        <v>72</v>
      </c>
      <c r="B17" s="1" t="s">
        <v>79</v>
      </c>
      <c r="C17" s="2" t="s">
        <v>5</v>
      </c>
      <c r="D17" s="2" t="s">
        <v>5</v>
      </c>
      <c r="E17" s="191" t="s">
        <v>90</v>
      </c>
    </row>
    <row r="18" spans="1:5" x14ac:dyDescent="0.3">
      <c r="A18" s="1" t="s">
        <v>72</v>
      </c>
      <c r="B18" s="1" t="s">
        <v>79</v>
      </c>
      <c r="C18" s="2" t="s">
        <v>5</v>
      </c>
      <c r="D18" s="2" t="s">
        <v>5</v>
      </c>
      <c r="E18" s="191" t="s">
        <v>91</v>
      </c>
    </row>
    <row r="19" spans="1:5" x14ac:dyDescent="0.3">
      <c r="A19" s="1" t="s">
        <v>72</v>
      </c>
      <c r="B19" s="1" t="s">
        <v>79</v>
      </c>
      <c r="C19" s="2" t="s">
        <v>5</v>
      </c>
      <c r="D19" s="2" t="s">
        <v>5</v>
      </c>
      <c r="E19" s="191" t="s">
        <v>92</v>
      </c>
    </row>
    <row r="20" spans="1:5" x14ac:dyDescent="0.3">
      <c r="A20" s="1" t="s">
        <v>72</v>
      </c>
      <c r="B20" s="1" t="s">
        <v>79</v>
      </c>
      <c r="C20" s="2" t="s">
        <v>5</v>
      </c>
      <c r="D20" s="2" t="s">
        <v>5</v>
      </c>
      <c r="E20" s="191" t="s">
        <v>93</v>
      </c>
    </row>
    <row r="21" spans="1:5" x14ac:dyDescent="0.3">
      <c r="A21" s="1" t="s">
        <v>72</v>
      </c>
      <c r="B21" s="1" t="s">
        <v>79</v>
      </c>
      <c r="C21" s="2" t="s">
        <v>5</v>
      </c>
      <c r="D21" s="2" t="s">
        <v>5</v>
      </c>
      <c r="E21" s="191" t="s">
        <v>94</v>
      </c>
    </row>
    <row r="22" spans="1:5" x14ac:dyDescent="0.3">
      <c r="A22" s="1" t="s">
        <v>72</v>
      </c>
      <c r="B22" s="1" t="s">
        <v>79</v>
      </c>
      <c r="C22" s="2" t="s">
        <v>5</v>
      </c>
      <c r="D22" s="2" t="s">
        <v>5</v>
      </c>
      <c r="E22" s="191" t="s">
        <v>95</v>
      </c>
    </row>
    <row r="23" spans="1:5" x14ac:dyDescent="0.3">
      <c r="A23" s="1" t="s">
        <v>72</v>
      </c>
      <c r="B23" s="1" t="s">
        <v>79</v>
      </c>
      <c r="C23" s="2" t="s">
        <v>5</v>
      </c>
      <c r="D23" s="2" t="s">
        <v>5</v>
      </c>
      <c r="E23" s="191" t="s">
        <v>96</v>
      </c>
    </row>
    <row r="24" spans="1:5" x14ac:dyDescent="0.3">
      <c r="A24" s="1" t="s">
        <v>72</v>
      </c>
      <c r="B24" s="1" t="s">
        <v>79</v>
      </c>
      <c r="C24" s="2" t="s">
        <v>5</v>
      </c>
      <c r="D24" s="2" t="s">
        <v>5</v>
      </c>
      <c r="E24" s="191" t="s">
        <v>97</v>
      </c>
    </row>
    <row r="25" spans="1:5" x14ac:dyDescent="0.3">
      <c r="A25" s="1" t="s">
        <v>72</v>
      </c>
      <c r="B25" s="1" t="s">
        <v>79</v>
      </c>
      <c r="C25" s="2" t="s">
        <v>5</v>
      </c>
      <c r="D25" s="2" t="s">
        <v>5</v>
      </c>
      <c r="E25" s="191" t="s">
        <v>98</v>
      </c>
    </row>
    <row r="26" spans="1:5" x14ac:dyDescent="0.3">
      <c r="A26" s="1" t="s">
        <v>72</v>
      </c>
      <c r="B26" s="1" t="s">
        <v>79</v>
      </c>
      <c r="C26" s="2" t="s">
        <v>5</v>
      </c>
      <c r="D26" s="2" t="s">
        <v>5</v>
      </c>
      <c r="E26" s="191" t="s">
        <v>99</v>
      </c>
    </row>
    <row r="27" spans="1:5" x14ac:dyDescent="0.3">
      <c r="A27" s="1" t="s">
        <v>72</v>
      </c>
      <c r="B27" s="1" t="s">
        <v>79</v>
      </c>
      <c r="C27" s="2" t="s">
        <v>5</v>
      </c>
      <c r="D27" s="2" t="s">
        <v>5</v>
      </c>
      <c r="E27" s="191" t="s">
        <v>100</v>
      </c>
    </row>
    <row r="28" spans="1:5" x14ac:dyDescent="0.3">
      <c r="A28" s="1" t="s">
        <v>72</v>
      </c>
      <c r="B28" s="1" t="s">
        <v>79</v>
      </c>
      <c r="C28" s="2" t="s">
        <v>5</v>
      </c>
      <c r="D28" s="2" t="s">
        <v>5</v>
      </c>
      <c r="E28" s="191" t="s">
        <v>101</v>
      </c>
    </row>
    <row r="29" spans="1:5" x14ac:dyDescent="0.3">
      <c r="A29" s="1" t="s">
        <v>72</v>
      </c>
      <c r="B29" s="1" t="s">
        <v>79</v>
      </c>
      <c r="C29" s="2" t="s">
        <v>5</v>
      </c>
      <c r="D29" s="2" t="s">
        <v>5</v>
      </c>
      <c r="E29" s="191" t="s">
        <v>102</v>
      </c>
    </row>
    <row r="30" spans="1:5" x14ac:dyDescent="0.3">
      <c r="A30" s="1" t="s">
        <v>72</v>
      </c>
      <c r="B30" s="1" t="s">
        <v>79</v>
      </c>
      <c r="C30" s="2" t="s">
        <v>5</v>
      </c>
      <c r="D30" s="2" t="s">
        <v>5</v>
      </c>
      <c r="E30" s="191" t="s">
        <v>103</v>
      </c>
    </row>
    <row r="31" spans="1:5" x14ac:dyDescent="0.3">
      <c r="A31" s="1" t="s">
        <v>72</v>
      </c>
      <c r="B31" s="1" t="s">
        <v>79</v>
      </c>
      <c r="C31" s="2" t="s">
        <v>5</v>
      </c>
      <c r="D31" s="2" t="s">
        <v>5</v>
      </c>
      <c r="E31" s="191" t="s">
        <v>104</v>
      </c>
    </row>
    <row r="32" spans="1:5" x14ac:dyDescent="0.3">
      <c r="A32" s="1" t="s">
        <v>72</v>
      </c>
      <c r="B32" s="1" t="s">
        <v>79</v>
      </c>
      <c r="C32" s="2" t="s">
        <v>5</v>
      </c>
      <c r="D32" s="2" t="s">
        <v>5</v>
      </c>
      <c r="E32" s="191" t="s">
        <v>105</v>
      </c>
    </row>
    <row r="33" spans="1:5" x14ac:dyDescent="0.3">
      <c r="A33" s="1" t="s">
        <v>72</v>
      </c>
      <c r="B33" s="1" t="s">
        <v>79</v>
      </c>
      <c r="C33" s="2" t="s">
        <v>5</v>
      </c>
      <c r="D33" s="2" t="s">
        <v>5</v>
      </c>
      <c r="E33" s="191" t="s">
        <v>106</v>
      </c>
    </row>
    <row r="34" spans="1:5" x14ac:dyDescent="0.3">
      <c r="A34" s="1" t="s">
        <v>72</v>
      </c>
      <c r="B34" s="1" t="s">
        <v>79</v>
      </c>
      <c r="C34" s="2" t="s">
        <v>5</v>
      </c>
      <c r="D34" s="2" t="s">
        <v>5</v>
      </c>
      <c r="E34" s="191" t="s">
        <v>107</v>
      </c>
    </row>
    <row r="35" spans="1:5" x14ac:dyDescent="0.3">
      <c r="A35" s="1" t="s">
        <v>72</v>
      </c>
      <c r="B35" s="1" t="s">
        <v>79</v>
      </c>
      <c r="C35" s="2" t="s">
        <v>5</v>
      </c>
      <c r="D35" s="2" t="s">
        <v>5</v>
      </c>
      <c r="E35" s="191" t="s">
        <v>108</v>
      </c>
    </row>
    <row r="36" spans="1:5" x14ac:dyDescent="0.3">
      <c r="A36" s="1" t="s">
        <v>72</v>
      </c>
      <c r="B36" s="1" t="s">
        <v>79</v>
      </c>
      <c r="C36" s="2" t="s">
        <v>5</v>
      </c>
      <c r="D36" s="2" t="s">
        <v>5</v>
      </c>
      <c r="E36" s="191" t="s">
        <v>109</v>
      </c>
    </row>
    <row r="37" spans="1:5" x14ac:dyDescent="0.3">
      <c r="A37" s="1" t="s">
        <v>72</v>
      </c>
      <c r="B37" s="1" t="s">
        <v>79</v>
      </c>
      <c r="C37" s="2" t="s">
        <v>5</v>
      </c>
      <c r="D37" s="2" t="s">
        <v>5</v>
      </c>
      <c r="E37" s="191" t="s">
        <v>110</v>
      </c>
    </row>
    <row r="38" spans="1:5" x14ac:dyDescent="0.3">
      <c r="A38" s="1" t="s">
        <v>72</v>
      </c>
      <c r="B38" s="1" t="s">
        <v>79</v>
      </c>
      <c r="C38" s="2" t="s">
        <v>5</v>
      </c>
      <c r="D38" s="2" t="s">
        <v>5</v>
      </c>
      <c r="E38" s="191" t="s">
        <v>111</v>
      </c>
    </row>
    <row r="39" spans="1:5" x14ac:dyDescent="0.3">
      <c r="A39" s="1" t="s">
        <v>72</v>
      </c>
      <c r="B39" s="1" t="s">
        <v>79</v>
      </c>
      <c r="C39" s="2" t="s">
        <v>5</v>
      </c>
      <c r="D39" s="2" t="s">
        <v>5</v>
      </c>
      <c r="E39" s="191" t="s">
        <v>112</v>
      </c>
    </row>
    <row r="40" spans="1:5" x14ac:dyDescent="0.3">
      <c r="A40" s="1" t="s">
        <v>72</v>
      </c>
      <c r="B40" s="1" t="s">
        <v>113</v>
      </c>
      <c r="C40" s="2" t="s">
        <v>5</v>
      </c>
      <c r="D40" s="2" t="s">
        <v>5</v>
      </c>
      <c r="E40" s="191" t="s">
        <v>114</v>
      </c>
    </row>
    <row r="41" spans="1:5" x14ac:dyDescent="0.3">
      <c r="A41" s="1" t="s">
        <v>72</v>
      </c>
      <c r="B41" s="1" t="s">
        <v>113</v>
      </c>
      <c r="C41" s="2" t="s">
        <v>5</v>
      </c>
      <c r="D41" s="2" t="s">
        <v>5</v>
      </c>
      <c r="E41" s="191" t="s">
        <v>115</v>
      </c>
    </row>
    <row r="42" spans="1:5" x14ac:dyDescent="0.3">
      <c r="A42" s="1" t="s">
        <v>72</v>
      </c>
      <c r="B42" s="1" t="s">
        <v>113</v>
      </c>
      <c r="C42" s="2" t="s">
        <v>5</v>
      </c>
      <c r="D42" s="2" t="s">
        <v>5</v>
      </c>
      <c r="E42" s="191" t="s">
        <v>116</v>
      </c>
    </row>
    <row r="43" spans="1:5" x14ac:dyDescent="0.3">
      <c r="A43" s="1" t="s">
        <v>72</v>
      </c>
      <c r="B43" s="1" t="s">
        <v>117</v>
      </c>
      <c r="C43" s="2" t="s">
        <v>5</v>
      </c>
      <c r="D43" s="2" t="s">
        <v>5</v>
      </c>
      <c r="E43" s="191" t="s">
        <v>118</v>
      </c>
    </row>
    <row r="44" spans="1:5" x14ac:dyDescent="0.3">
      <c r="A44" s="1" t="s">
        <v>72</v>
      </c>
      <c r="B44" s="1" t="s">
        <v>119</v>
      </c>
      <c r="C44" s="2" t="s">
        <v>5</v>
      </c>
      <c r="D44" s="2" t="s">
        <v>5</v>
      </c>
      <c r="E44" s="191" t="s">
        <v>190</v>
      </c>
    </row>
  </sheetData>
  <autoFilter ref="A1:E44"/>
  <hyperlinks>
    <hyperlink ref="E2" location="'1.1-1..2'!A1" display="1.1 Gasto en Investigación Científica y Desarrollo Experimental (GIDE) como porcentaje del PIB"/>
    <hyperlink ref="E3" location="'1.1-1..2'!A1" display="1.2 Participación del sector empresarial en el financiamiento al Gasto en Investigación Científica y Desarrollo Experimental (GIDE)"/>
    <hyperlink ref="E4" location="'2.1-1.3'!A1" display="2.1 Investigadores por cada 1,000 personas de la PEA ocupada"/>
    <hyperlink ref="E5" location="'2.1-1.3'!A1" display="2.2 Artículos científicos publicados por cada millón de habitantes"/>
    <hyperlink ref="E6" location="'2.1-2.3'!A1" display="2.3 Porcentaje de graduados de doctorado en ciencias e ingeniería respeco al total de graduados de doctorado"/>
    <hyperlink ref="E7:E38" location="'3.1.1-3.1.32'!A1" display="3.1.1 Índice de capacidades científicas y de innovación. Distrito Federal"/>
    <hyperlink ref="E39" location="'3.2'!A1" display="3.2 Brecha en el índice de capacidades científicas y de innovación de  las entidades federativas"/>
    <hyperlink ref="E40:E42" location="'4.1-4.3'!A1" display="4.1 Porcentaje de empresas que realizaron proyectos de innovación en colaboración con IES y CPI"/>
    <hyperlink ref="E43" location="'5.1'!A1" display="5.1 Número de centros, unidades o subsedes creados"/>
    <hyperlink ref="E44" location="'6.1'!A1" display="6.1 Variación porcentual del número de investigadores involucrados en el desarrollo de Biotecnología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N34"/>
  <sheetViews>
    <sheetView workbookViewId="0">
      <pane ySplit="1" topLeftCell="A2" activePane="bottomLeft" state="frozen"/>
      <selection pane="bottomLeft" activeCell="N2" sqref="N2"/>
    </sheetView>
  </sheetViews>
  <sheetFormatPr baseColWidth="10" defaultRowHeight="14.4" x14ac:dyDescent="0.3"/>
  <cols>
    <col min="1" max="1" width="21.88671875" style="8" bestFit="1" customWidth="1"/>
    <col min="2" max="4" width="11.44140625" style="8"/>
    <col min="5" max="5" width="11.44140625" style="56"/>
    <col min="6" max="6" width="11.44140625" style="8"/>
    <col min="7" max="7" width="11.44140625" style="56"/>
    <col min="8" max="8" width="11.44140625" style="8"/>
    <col min="9" max="9" width="11.44140625" style="56"/>
    <col min="10" max="10" width="11.44140625" style="8"/>
    <col min="11" max="11" width="11.44140625" style="56"/>
    <col min="12" max="12" width="11.44140625" style="8"/>
    <col min="13" max="13" width="17.33203125" style="56" customWidth="1"/>
    <col min="14" max="255" width="11.44140625" style="8"/>
    <col min="256" max="256" width="21.88671875" style="8" bestFit="1" customWidth="1"/>
    <col min="257" max="267" width="11.44140625" style="8"/>
    <col min="268" max="268" width="17.33203125" style="8" customWidth="1"/>
    <col min="269" max="511" width="11.44140625" style="8"/>
    <col min="512" max="512" width="21.88671875" style="8" bestFit="1" customWidth="1"/>
    <col min="513" max="523" width="11.44140625" style="8"/>
    <col min="524" max="524" width="17.33203125" style="8" customWidth="1"/>
    <col min="525" max="767" width="11.44140625" style="8"/>
    <col min="768" max="768" width="21.88671875" style="8" bestFit="1" customWidth="1"/>
    <col min="769" max="779" width="11.44140625" style="8"/>
    <col min="780" max="780" width="17.33203125" style="8" customWidth="1"/>
    <col min="781" max="1023" width="11.44140625" style="8"/>
    <col min="1024" max="1024" width="21.88671875" style="8" bestFit="1" customWidth="1"/>
    <col min="1025" max="1035" width="11.44140625" style="8"/>
    <col min="1036" max="1036" width="17.33203125" style="8" customWidth="1"/>
    <col min="1037" max="1279" width="11.44140625" style="8"/>
    <col min="1280" max="1280" width="21.88671875" style="8" bestFit="1" customWidth="1"/>
    <col min="1281" max="1291" width="11.44140625" style="8"/>
    <col min="1292" max="1292" width="17.33203125" style="8" customWidth="1"/>
    <col min="1293" max="1535" width="11.44140625" style="8"/>
    <col min="1536" max="1536" width="21.88671875" style="8" bestFit="1" customWidth="1"/>
    <col min="1537" max="1547" width="11.44140625" style="8"/>
    <col min="1548" max="1548" width="17.33203125" style="8" customWidth="1"/>
    <col min="1549" max="1791" width="11.44140625" style="8"/>
    <col min="1792" max="1792" width="21.88671875" style="8" bestFit="1" customWidth="1"/>
    <col min="1793" max="1803" width="11.44140625" style="8"/>
    <col min="1804" max="1804" width="17.33203125" style="8" customWidth="1"/>
    <col min="1805" max="2047" width="11.44140625" style="8"/>
    <col min="2048" max="2048" width="21.88671875" style="8" bestFit="1" customWidth="1"/>
    <col min="2049" max="2059" width="11.44140625" style="8"/>
    <col min="2060" max="2060" width="17.33203125" style="8" customWidth="1"/>
    <col min="2061" max="2303" width="11.44140625" style="8"/>
    <col min="2304" max="2304" width="21.88671875" style="8" bestFit="1" customWidth="1"/>
    <col min="2305" max="2315" width="11.44140625" style="8"/>
    <col min="2316" max="2316" width="17.33203125" style="8" customWidth="1"/>
    <col min="2317" max="2559" width="11.44140625" style="8"/>
    <col min="2560" max="2560" width="21.88671875" style="8" bestFit="1" customWidth="1"/>
    <col min="2561" max="2571" width="11.44140625" style="8"/>
    <col min="2572" max="2572" width="17.33203125" style="8" customWidth="1"/>
    <col min="2573" max="2815" width="11.44140625" style="8"/>
    <col min="2816" max="2816" width="21.88671875" style="8" bestFit="1" customWidth="1"/>
    <col min="2817" max="2827" width="11.44140625" style="8"/>
    <col min="2828" max="2828" width="17.33203125" style="8" customWidth="1"/>
    <col min="2829" max="3071" width="11.44140625" style="8"/>
    <col min="3072" max="3072" width="21.88671875" style="8" bestFit="1" customWidth="1"/>
    <col min="3073" max="3083" width="11.44140625" style="8"/>
    <col min="3084" max="3084" width="17.33203125" style="8" customWidth="1"/>
    <col min="3085" max="3327" width="11.44140625" style="8"/>
    <col min="3328" max="3328" width="21.88671875" style="8" bestFit="1" customWidth="1"/>
    <col min="3329" max="3339" width="11.44140625" style="8"/>
    <col min="3340" max="3340" width="17.33203125" style="8" customWidth="1"/>
    <col min="3341" max="3583" width="11.44140625" style="8"/>
    <col min="3584" max="3584" width="21.88671875" style="8" bestFit="1" customWidth="1"/>
    <col min="3585" max="3595" width="11.44140625" style="8"/>
    <col min="3596" max="3596" width="17.33203125" style="8" customWidth="1"/>
    <col min="3597" max="3839" width="11.44140625" style="8"/>
    <col min="3840" max="3840" width="21.88671875" style="8" bestFit="1" customWidth="1"/>
    <col min="3841" max="3851" width="11.44140625" style="8"/>
    <col min="3852" max="3852" width="17.33203125" style="8" customWidth="1"/>
    <col min="3853" max="4095" width="11.44140625" style="8"/>
    <col min="4096" max="4096" width="21.88671875" style="8" bestFit="1" customWidth="1"/>
    <col min="4097" max="4107" width="11.44140625" style="8"/>
    <col min="4108" max="4108" width="17.33203125" style="8" customWidth="1"/>
    <col min="4109" max="4351" width="11.44140625" style="8"/>
    <col min="4352" max="4352" width="21.88671875" style="8" bestFit="1" customWidth="1"/>
    <col min="4353" max="4363" width="11.44140625" style="8"/>
    <col min="4364" max="4364" width="17.33203125" style="8" customWidth="1"/>
    <col min="4365" max="4607" width="11.44140625" style="8"/>
    <col min="4608" max="4608" width="21.88671875" style="8" bestFit="1" customWidth="1"/>
    <col min="4609" max="4619" width="11.44140625" style="8"/>
    <col min="4620" max="4620" width="17.33203125" style="8" customWidth="1"/>
    <col min="4621" max="4863" width="11.44140625" style="8"/>
    <col min="4864" max="4864" width="21.88671875" style="8" bestFit="1" customWidth="1"/>
    <col min="4865" max="4875" width="11.44140625" style="8"/>
    <col min="4876" max="4876" width="17.33203125" style="8" customWidth="1"/>
    <col min="4877" max="5119" width="11.44140625" style="8"/>
    <col min="5120" max="5120" width="21.88671875" style="8" bestFit="1" customWidth="1"/>
    <col min="5121" max="5131" width="11.44140625" style="8"/>
    <col min="5132" max="5132" width="17.33203125" style="8" customWidth="1"/>
    <col min="5133" max="5375" width="11.44140625" style="8"/>
    <col min="5376" max="5376" width="21.88671875" style="8" bestFit="1" customWidth="1"/>
    <col min="5377" max="5387" width="11.44140625" style="8"/>
    <col min="5388" max="5388" width="17.33203125" style="8" customWidth="1"/>
    <col min="5389" max="5631" width="11.44140625" style="8"/>
    <col min="5632" max="5632" width="21.88671875" style="8" bestFit="1" customWidth="1"/>
    <col min="5633" max="5643" width="11.44140625" style="8"/>
    <col min="5644" max="5644" width="17.33203125" style="8" customWidth="1"/>
    <col min="5645" max="5887" width="11.44140625" style="8"/>
    <col min="5888" max="5888" width="21.88671875" style="8" bestFit="1" customWidth="1"/>
    <col min="5889" max="5899" width="11.44140625" style="8"/>
    <col min="5900" max="5900" width="17.33203125" style="8" customWidth="1"/>
    <col min="5901" max="6143" width="11.44140625" style="8"/>
    <col min="6144" max="6144" width="21.88671875" style="8" bestFit="1" customWidth="1"/>
    <col min="6145" max="6155" width="11.44140625" style="8"/>
    <col min="6156" max="6156" width="17.33203125" style="8" customWidth="1"/>
    <col min="6157" max="6399" width="11.44140625" style="8"/>
    <col min="6400" max="6400" width="21.88671875" style="8" bestFit="1" customWidth="1"/>
    <col min="6401" max="6411" width="11.44140625" style="8"/>
    <col min="6412" max="6412" width="17.33203125" style="8" customWidth="1"/>
    <col min="6413" max="6655" width="11.44140625" style="8"/>
    <col min="6656" max="6656" width="21.88671875" style="8" bestFit="1" customWidth="1"/>
    <col min="6657" max="6667" width="11.44140625" style="8"/>
    <col min="6668" max="6668" width="17.33203125" style="8" customWidth="1"/>
    <col min="6669" max="6911" width="11.44140625" style="8"/>
    <col min="6912" max="6912" width="21.88671875" style="8" bestFit="1" customWidth="1"/>
    <col min="6913" max="6923" width="11.44140625" style="8"/>
    <col min="6924" max="6924" width="17.33203125" style="8" customWidth="1"/>
    <col min="6925" max="7167" width="11.44140625" style="8"/>
    <col min="7168" max="7168" width="21.88671875" style="8" bestFit="1" customWidth="1"/>
    <col min="7169" max="7179" width="11.44140625" style="8"/>
    <col min="7180" max="7180" width="17.33203125" style="8" customWidth="1"/>
    <col min="7181" max="7423" width="11.44140625" style="8"/>
    <col min="7424" max="7424" width="21.88671875" style="8" bestFit="1" customWidth="1"/>
    <col min="7425" max="7435" width="11.44140625" style="8"/>
    <col min="7436" max="7436" width="17.33203125" style="8" customWidth="1"/>
    <col min="7437" max="7679" width="11.44140625" style="8"/>
    <col min="7680" max="7680" width="21.88671875" style="8" bestFit="1" customWidth="1"/>
    <col min="7681" max="7691" width="11.44140625" style="8"/>
    <col min="7692" max="7692" width="17.33203125" style="8" customWidth="1"/>
    <col min="7693" max="7935" width="11.44140625" style="8"/>
    <col min="7936" max="7936" width="21.88671875" style="8" bestFit="1" customWidth="1"/>
    <col min="7937" max="7947" width="11.44140625" style="8"/>
    <col min="7948" max="7948" width="17.33203125" style="8" customWidth="1"/>
    <col min="7949" max="8191" width="11.44140625" style="8"/>
    <col min="8192" max="8192" width="21.88671875" style="8" bestFit="1" customWidth="1"/>
    <col min="8193" max="8203" width="11.44140625" style="8"/>
    <col min="8204" max="8204" width="17.33203125" style="8" customWidth="1"/>
    <col min="8205" max="8447" width="11.44140625" style="8"/>
    <col min="8448" max="8448" width="21.88671875" style="8" bestFit="1" customWidth="1"/>
    <col min="8449" max="8459" width="11.44140625" style="8"/>
    <col min="8460" max="8460" width="17.33203125" style="8" customWidth="1"/>
    <col min="8461" max="8703" width="11.44140625" style="8"/>
    <col min="8704" max="8704" width="21.88671875" style="8" bestFit="1" customWidth="1"/>
    <col min="8705" max="8715" width="11.44140625" style="8"/>
    <col min="8716" max="8716" width="17.33203125" style="8" customWidth="1"/>
    <col min="8717" max="8959" width="11.44140625" style="8"/>
    <col min="8960" max="8960" width="21.88671875" style="8" bestFit="1" customWidth="1"/>
    <col min="8961" max="8971" width="11.44140625" style="8"/>
    <col min="8972" max="8972" width="17.33203125" style="8" customWidth="1"/>
    <col min="8973" max="9215" width="11.44140625" style="8"/>
    <col min="9216" max="9216" width="21.88671875" style="8" bestFit="1" customWidth="1"/>
    <col min="9217" max="9227" width="11.44140625" style="8"/>
    <col min="9228" max="9228" width="17.33203125" style="8" customWidth="1"/>
    <col min="9229" max="9471" width="11.44140625" style="8"/>
    <col min="9472" max="9472" width="21.88671875" style="8" bestFit="1" customWidth="1"/>
    <col min="9473" max="9483" width="11.44140625" style="8"/>
    <col min="9484" max="9484" width="17.33203125" style="8" customWidth="1"/>
    <col min="9485" max="9727" width="11.44140625" style="8"/>
    <col min="9728" max="9728" width="21.88671875" style="8" bestFit="1" customWidth="1"/>
    <col min="9729" max="9739" width="11.44140625" style="8"/>
    <col min="9740" max="9740" width="17.33203125" style="8" customWidth="1"/>
    <col min="9741" max="9983" width="11.44140625" style="8"/>
    <col min="9984" max="9984" width="21.88671875" style="8" bestFit="1" customWidth="1"/>
    <col min="9985" max="9995" width="11.44140625" style="8"/>
    <col min="9996" max="9996" width="17.33203125" style="8" customWidth="1"/>
    <col min="9997" max="10239" width="11.44140625" style="8"/>
    <col min="10240" max="10240" width="21.88671875" style="8" bestFit="1" customWidth="1"/>
    <col min="10241" max="10251" width="11.44140625" style="8"/>
    <col min="10252" max="10252" width="17.33203125" style="8" customWidth="1"/>
    <col min="10253" max="10495" width="11.44140625" style="8"/>
    <col min="10496" max="10496" width="21.88671875" style="8" bestFit="1" customWidth="1"/>
    <col min="10497" max="10507" width="11.44140625" style="8"/>
    <col min="10508" max="10508" width="17.33203125" style="8" customWidth="1"/>
    <col min="10509" max="10751" width="11.44140625" style="8"/>
    <col min="10752" max="10752" width="21.88671875" style="8" bestFit="1" customWidth="1"/>
    <col min="10753" max="10763" width="11.44140625" style="8"/>
    <col min="10764" max="10764" width="17.33203125" style="8" customWidth="1"/>
    <col min="10765" max="11007" width="11.44140625" style="8"/>
    <col min="11008" max="11008" width="21.88671875" style="8" bestFit="1" customWidth="1"/>
    <col min="11009" max="11019" width="11.44140625" style="8"/>
    <col min="11020" max="11020" width="17.33203125" style="8" customWidth="1"/>
    <col min="11021" max="11263" width="11.44140625" style="8"/>
    <col min="11264" max="11264" width="21.88671875" style="8" bestFit="1" customWidth="1"/>
    <col min="11265" max="11275" width="11.44140625" style="8"/>
    <col min="11276" max="11276" width="17.33203125" style="8" customWidth="1"/>
    <col min="11277" max="11519" width="11.44140625" style="8"/>
    <col min="11520" max="11520" width="21.88671875" style="8" bestFit="1" customWidth="1"/>
    <col min="11521" max="11531" width="11.44140625" style="8"/>
    <col min="11532" max="11532" width="17.33203125" style="8" customWidth="1"/>
    <col min="11533" max="11775" width="11.44140625" style="8"/>
    <col min="11776" max="11776" width="21.88671875" style="8" bestFit="1" customWidth="1"/>
    <col min="11777" max="11787" width="11.44140625" style="8"/>
    <col min="11788" max="11788" width="17.33203125" style="8" customWidth="1"/>
    <col min="11789" max="12031" width="11.44140625" style="8"/>
    <col min="12032" max="12032" width="21.88671875" style="8" bestFit="1" customWidth="1"/>
    <col min="12033" max="12043" width="11.44140625" style="8"/>
    <col min="12044" max="12044" width="17.33203125" style="8" customWidth="1"/>
    <col min="12045" max="12287" width="11.44140625" style="8"/>
    <col min="12288" max="12288" width="21.88671875" style="8" bestFit="1" customWidth="1"/>
    <col min="12289" max="12299" width="11.44140625" style="8"/>
    <col min="12300" max="12300" width="17.33203125" style="8" customWidth="1"/>
    <col min="12301" max="12543" width="11.44140625" style="8"/>
    <col min="12544" max="12544" width="21.88671875" style="8" bestFit="1" customWidth="1"/>
    <col min="12545" max="12555" width="11.44140625" style="8"/>
    <col min="12556" max="12556" width="17.33203125" style="8" customWidth="1"/>
    <col min="12557" max="12799" width="11.44140625" style="8"/>
    <col min="12800" max="12800" width="21.88671875" style="8" bestFit="1" customWidth="1"/>
    <col min="12801" max="12811" width="11.44140625" style="8"/>
    <col min="12812" max="12812" width="17.33203125" style="8" customWidth="1"/>
    <col min="12813" max="13055" width="11.44140625" style="8"/>
    <col min="13056" max="13056" width="21.88671875" style="8" bestFit="1" customWidth="1"/>
    <col min="13057" max="13067" width="11.44140625" style="8"/>
    <col min="13068" max="13068" width="17.33203125" style="8" customWidth="1"/>
    <col min="13069" max="13311" width="11.44140625" style="8"/>
    <col min="13312" max="13312" width="21.88671875" style="8" bestFit="1" customWidth="1"/>
    <col min="13313" max="13323" width="11.44140625" style="8"/>
    <col min="13324" max="13324" width="17.33203125" style="8" customWidth="1"/>
    <col min="13325" max="13567" width="11.44140625" style="8"/>
    <col min="13568" max="13568" width="21.88671875" style="8" bestFit="1" customWidth="1"/>
    <col min="13569" max="13579" width="11.44140625" style="8"/>
    <col min="13580" max="13580" width="17.33203125" style="8" customWidth="1"/>
    <col min="13581" max="13823" width="11.44140625" style="8"/>
    <col min="13824" max="13824" width="21.88671875" style="8" bestFit="1" customWidth="1"/>
    <col min="13825" max="13835" width="11.44140625" style="8"/>
    <col min="13836" max="13836" width="17.33203125" style="8" customWidth="1"/>
    <col min="13837" max="14079" width="11.44140625" style="8"/>
    <col min="14080" max="14080" width="21.88671875" style="8" bestFit="1" customWidth="1"/>
    <col min="14081" max="14091" width="11.44140625" style="8"/>
    <col min="14092" max="14092" width="17.33203125" style="8" customWidth="1"/>
    <col min="14093" max="14335" width="11.44140625" style="8"/>
    <col min="14336" max="14336" width="21.88671875" style="8" bestFit="1" customWidth="1"/>
    <col min="14337" max="14347" width="11.44140625" style="8"/>
    <col min="14348" max="14348" width="17.33203125" style="8" customWidth="1"/>
    <col min="14349" max="14591" width="11.44140625" style="8"/>
    <col min="14592" max="14592" width="21.88671875" style="8" bestFit="1" customWidth="1"/>
    <col min="14593" max="14603" width="11.44140625" style="8"/>
    <col min="14604" max="14604" width="17.33203125" style="8" customWidth="1"/>
    <col min="14605" max="14847" width="11.44140625" style="8"/>
    <col min="14848" max="14848" width="21.88671875" style="8" bestFit="1" customWidth="1"/>
    <col min="14849" max="14859" width="11.44140625" style="8"/>
    <col min="14860" max="14860" width="17.33203125" style="8" customWidth="1"/>
    <col min="14861" max="15103" width="11.44140625" style="8"/>
    <col min="15104" max="15104" width="21.88671875" style="8" bestFit="1" customWidth="1"/>
    <col min="15105" max="15115" width="11.44140625" style="8"/>
    <col min="15116" max="15116" width="17.33203125" style="8" customWidth="1"/>
    <col min="15117" max="15359" width="11.44140625" style="8"/>
    <col min="15360" max="15360" width="21.88671875" style="8" bestFit="1" customWidth="1"/>
    <col min="15361" max="15371" width="11.44140625" style="8"/>
    <col min="15372" max="15372" width="17.33203125" style="8" customWidth="1"/>
    <col min="15373" max="15615" width="11.44140625" style="8"/>
    <col min="15616" max="15616" width="21.88671875" style="8" bestFit="1" customWidth="1"/>
    <col min="15617" max="15627" width="11.44140625" style="8"/>
    <col min="15628" max="15628" width="17.33203125" style="8" customWidth="1"/>
    <col min="15629" max="15871" width="11.44140625" style="8"/>
    <col min="15872" max="15872" width="21.88671875" style="8" bestFit="1" customWidth="1"/>
    <col min="15873" max="15883" width="11.44140625" style="8"/>
    <col min="15884" max="15884" width="17.33203125" style="8" customWidth="1"/>
    <col min="15885" max="16127" width="11.44140625" style="8"/>
    <col min="16128" max="16128" width="21.88671875" style="8" bestFit="1" customWidth="1"/>
    <col min="16129" max="16139" width="11.44140625" style="8"/>
    <col min="16140" max="16140" width="17.33203125" style="8" customWidth="1"/>
    <col min="16141" max="16384" width="11.44140625" style="8"/>
  </cols>
  <sheetData>
    <row r="1" spans="1:14" s="71" customFormat="1" ht="51" x14ac:dyDescent="0.3">
      <c r="A1" s="57" t="s">
        <v>8</v>
      </c>
      <c r="B1" s="58" t="s">
        <v>128</v>
      </c>
      <c r="C1" s="59" t="s">
        <v>129</v>
      </c>
      <c r="D1" s="60" t="s">
        <v>130</v>
      </c>
      <c r="E1" s="61" t="s">
        <v>131</v>
      </c>
      <c r="F1" s="62" t="s">
        <v>132</v>
      </c>
      <c r="G1" s="63" t="s">
        <v>133</v>
      </c>
      <c r="H1" s="64" t="s">
        <v>134</v>
      </c>
      <c r="I1" s="65" t="s">
        <v>135</v>
      </c>
      <c r="J1" s="66" t="s">
        <v>136</v>
      </c>
      <c r="K1" s="67" t="s">
        <v>137</v>
      </c>
      <c r="L1" s="68" t="s">
        <v>138</v>
      </c>
      <c r="M1" s="69" t="s">
        <v>139</v>
      </c>
      <c r="N1" s="70" t="s">
        <v>6</v>
      </c>
    </row>
    <row r="2" spans="1:14" ht="15" x14ac:dyDescent="0.25">
      <c r="A2" s="72" t="s">
        <v>10</v>
      </c>
      <c r="B2" s="73">
        <v>4</v>
      </c>
      <c r="C2" s="8">
        <v>0</v>
      </c>
      <c r="D2" s="56">
        <v>0</v>
      </c>
      <c r="E2" s="56">
        <v>0</v>
      </c>
      <c r="F2" s="8">
        <v>1</v>
      </c>
      <c r="G2" s="56">
        <v>5</v>
      </c>
      <c r="H2" s="8">
        <v>1</v>
      </c>
      <c r="I2" s="56">
        <v>3</v>
      </c>
      <c r="J2" s="8">
        <v>0</v>
      </c>
      <c r="K2" s="56">
        <v>2</v>
      </c>
      <c r="L2" s="8">
        <v>3</v>
      </c>
      <c r="M2" s="74">
        <v>4.29</v>
      </c>
      <c r="N2" s="167">
        <f>(((B2/B$10)*0.1)+((C2/C$10)*0.1)+((D2/D$10)*0.1)+((E2/E$10)*0.1)+((F2/F$21)*0.1)+((G2/G$10)*0.15)+((H2/H$15)*0.0375)+((I2/I$10)*0.0375)+((J2/J$31)*0.0375)+((K2/K$22)*0.0375))+((L2/L$10)*0.1)+((M2/M$10)*0.1)</f>
        <v>8.9853927066091258E-2</v>
      </c>
    </row>
    <row r="3" spans="1:14" ht="15" x14ac:dyDescent="0.25">
      <c r="A3" s="9" t="s">
        <v>11</v>
      </c>
      <c r="B3" s="75">
        <v>5</v>
      </c>
      <c r="C3" s="10">
        <v>1</v>
      </c>
      <c r="D3" s="76">
        <v>2</v>
      </c>
      <c r="E3" s="76">
        <v>0</v>
      </c>
      <c r="F3" s="10">
        <v>2</v>
      </c>
      <c r="G3" s="76">
        <v>302</v>
      </c>
      <c r="H3" s="10">
        <v>1</v>
      </c>
      <c r="I3" s="76">
        <v>3</v>
      </c>
      <c r="J3" s="10">
        <v>0</v>
      </c>
      <c r="K3" s="76">
        <v>1</v>
      </c>
      <c r="L3" s="10">
        <v>11</v>
      </c>
      <c r="M3" s="77">
        <v>20.25</v>
      </c>
      <c r="N3" s="168">
        <f t="shared" ref="N3:N34" si="0">(((B3/B$10)*0.1)+((C3/C$10)*0.1)+((D3/D$10)*0.1)+((E3/E$10)*0.1)+((F3/F$21)*0.1)+((G3/G$10)*0.15)+((H3/H$14)*0.0375)+((I3/I$10)*0.0375)+((J3/J$31)*0.0375)+((K3/K$22)*0.0375))+((L3/L$10)*0.1)+((M3/M$10)*0.1)</f>
        <v>0.1765834915377382</v>
      </c>
    </row>
    <row r="4" spans="1:14" ht="15" x14ac:dyDescent="0.25">
      <c r="A4" s="9" t="s">
        <v>12</v>
      </c>
      <c r="B4" s="75">
        <v>3</v>
      </c>
      <c r="C4" s="10">
        <v>1</v>
      </c>
      <c r="D4" s="76">
        <v>0</v>
      </c>
      <c r="E4" s="76">
        <v>0</v>
      </c>
      <c r="F4" s="10">
        <v>1</v>
      </c>
      <c r="G4" s="76">
        <v>169</v>
      </c>
      <c r="H4" s="10">
        <v>0</v>
      </c>
      <c r="I4" s="76">
        <v>1</v>
      </c>
      <c r="J4" s="10">
        <v>3</v>
      </c>
      <c r="K4" s="76">
        <v>0</v>
      </c>
      <c r="L4" s="10">
        <v>3</v>
      </c>
      <c r="M4" s="77">
        <v>4.0199999999999996</v>
      </c>
      <c r="N4" s="168">
        <f t="shared" si="0"/>
        <v>7.4484925573268509E-2</v>
      </c>
    </row>
    <row r="5" spans="1:14" ht="15" x14ac:dyDescent="0.25">
      <c r="A5" s="9" t="s">
        <v>13</v>
      </c>
      <c r="B5" s="75">
        <v>2</v>
      </c>
      <c r="C5" s="10">
        <v>0</v>
      </c>
      <c r="D5" s="76">
        <v>1</v>
      </c>
      <c r="E5" s="76">
        <v>0</v>
      </c>
      <c r="F5" s="10">
        <v>2</v>
      </c>
      <c r="G5" s="76">
        <v>17</v>
      </c>
      <c r="H5" s="10">
        <v>0</v>
      </c>
      <c r="I5" s="76">
        <v>3</v>
      </c>
      <c r="J5" s="10">
        <v>3</v>
      </c>
      <c r="K5" s="76">
        <v>1</v>
      </c>
      <c r="L5" s="10">
        <v>0</v>
      </c>
      <c r="M5" s="77">
        <v>0</v>
      </c>
      <c r="N5" s="168">
        <f t="shared" si="0"/>
        <v>6.9513311368677874E-2</v>
      </c>
    </row>
    <row r="6" spans="1:14" ht="15" x14ac:dyDescent="0.25">
      <c r="A6" s="9" t="s">
        <v>14</v>
      </c>
      <c r="B6" s="75">
        <v>3</v>
      </c>
      <c r="C6" s="10">
        <v>0</v>
      </c>
      <c r="D6" s="76">
        <v>0</v>
      </c>
      <c r="E6" s="76">
        <v>0</v>
      </c>
      <c r="F6" s="10">
        <v>5</v>
      </c>
      <c r="G6" s="76">
        <v>87</v>
      </c>
      <c r="H6" s="10">
        <v>2</v>
      </c>
      <c r="I6" s="76">
        <v>4</v>
      </c>
      <c r="J6" s="10">
        <v>1</v>
      </c>
      <c r="K6" s="76">
        <v>1</v>
      </c>
      <c r="L6" s="10">
        <v>3</v>
      </c>
      <c r="M6" s="77">
        <v>1.7</v>
      </c>
      <c r="N6" s="168">
        <f t="shared" si="0"/>
        <v>0.18512859354810915</v>
      </c>
    </row>
    <row r="7" spans="1:14" ht="15" x14ac:dyDescent="0.25">
      <c r="A7" s="78" t="s">
        <v>15</v>
      </c>
      <c r="B7" s="75">
        <v>6</v>
      </c>
      <c r="C7" s="10">
        <v>0</v>
      </c>
      <c r="D7" s="76">
        <v>0</v>
      </c>
      <c r="E7" s="76">
        <v>0</v>
      </c>
      <c r="F7" s="10">
        <v>2</v>
      </c>
      <c r="G7" s="76">
        <v>75</v>
      </c>
      <c r="H7" s="10">
        <v>1</v>
      </c>
      <c r="I7" s="76">
        <v>7</v>
      </c>
      <c r="J7" s="10">
        <v>1</v>
      </c>
      <c r="K7" s="76">
        <v>2</v>
      </c>
      <c r="L7" s="10">
        <v>4</v>
      </c>
      <c r="M7" s="77">
        <v>3.88</v>
      </c>
      <c r="N7" s="168">
        <f t="shared" si="0"/>
        <v>0.16889237117536354</v>
      </c>
    </row>
    <row r="8" spans="1:14" ht="15" x14ac:dyDescent="0.25">
      <c r="A8" s="9" t="s">
        <v>16</v>
      </c>
      <c r="B8" s="75">
        <v>4</v>
      </c>
      <c r="C8" s="10">
        <v>0</v>
      </c>
      <c r="D8" s="76">
        <v>0</v>
      </c>
      <c r="E8" s="76">
        <v>1</v>
      </c>
      <c r="F8" s="10">
        <v>3</v>
      </c>
      <c r="G8" s="76">
        <v>106</v>
      </c>
      <c r="H8" s="10">
        <v>1</v>
      </c>
      <c r="I8" s="76">
        <v>4</v>
      </c>
      <c r="J8" s="10">
        <v>5</v>
      </c>
      <c r="K8" s="76">
        <v>4</v>
      </c>
      <c r="L8" s="10">
        <v>5</v>
      </c>
      <c r="M8" s="77">
        <v>9.89</v>
      </c>
      <c r="N8" s="168">
        <f t="shared" si="0"/>
        <v>0.22327367797665224</v>
      </c>
    </row>
    <row r="9" spans="1:14" ht="15" x14ac:dyDescent="0.25">
      <c r="A9" s="9" t="s">
        <v>17</v>
      </c>
      <c r="B9" s="75">
        <v>0</v>
      </c>
      <c r="C9" s="10">
        <v>0</v>
      </c>
      <c r="D9" s="76">
        <v>0</v>
      </c>
      <c r="E9" s="76">
        <v>0</v>
      </c>
      <c r="F9" s="10">
        <v>1</v>
      </c>
      <c r="G9" s="76">
        <v>0</v>
      </c>
      <c r="H9" s="10">
        <v>0</v>
      </c>
      <c r="I9" s="76">
        <v>1</v>
      </c>
      <c r="J9" s="10">
        <v>0</v>
      </c>
      <c r="K9" s="76">
        <v>0</v>
      </c>
      <c r="L9" s="10">
        <v>4</v>
      </c>
      <c r="M9" s="77">
        <v>6.16</v>
      </c>
      <c r="N9" s="168">
        <f t="shared" si="0"/>
        <v>1.7806460615712102E-2</v>
      </c>
    </row>
    <row r="10" spans="1:14" ht="15" x14ac:dyDescent="0.25">
      <c r="A10" s="9" t="s">
        <v>18</v>
      </c>
      <c r="B10" s="75">
        <v>9</v>
      </c>
      <c r="C10" s="79">
        <v>7</v>
      </c>
      <c r="D10" s="75">
        <v>22</v>
      </c>
      <c r="E10" s="75">
        <v>2</v>
      </c>
      <c r="F10" s="10">
        <v>2</v>
      </c>
      <c r="G10" s="75">
        <v>4966</v>
      </c>
      <c r="H10" s="10">
        <v>0</v>
      </c>
      <c r="I10" s="75">
        <v>12</v>
      </c>
      <c r="J10" s="10">
        <v>0</v>
      </c>
      <c r="K10" s="76">
        <v>0</v>
      </c>
      <c r="L10" s="10">
        <v>174</v>
      </c>
      <c r="M10" s="80">
        <v>258.54000000000002</v>
      </c>
      <c r="N10" s="168">
        <f t="shared" si="0"/>
        <v>0.8075</v>
      </c>
    </row>
    <row r="11" spans="1:14" ht="15" x14ac:dyDescent="0.25">
      <c r="A11" s="78" t="s">
        <v>19</v>
      </c>
      <c r="B11" s="75">
        <v>1</v>
      </c>
      <c r="C11" s="10">
        <v>1</v>
      </c>
      <c r="D11" s="76">
        <v>0</v>
      </c>
      <c r="E11" s="76">
        <v>0</v>
      </c>
      <c r="F11" s="10">
        <v>4</v>
      </c>
      <c r="G11" s="76">
        <v>15</v>
      </c>
      <c r="H11" s="10">
        <v>3</v>
      </c>
      <c r="I11" s="76">
        <v>3</v>
      </c>
      <c r="J11" s="10">
        <v>4</v>
      </c>
      <c r="K11" s="76">
        <v>0</v>
      </c>
      <c r="L11" s="10">
        <v>4</v>
      </c>
      <c r="M11" s="77">
        <v>7.29</v>
      </c>
      <c r="N11" s="168">
        <f t="shared" si="0"/>
        <v>0.19998629380493721</v>
      </c>
    </row>
    <row r="12" spans="1:14" x14ac:dyDescent="0.3">
      <c r="A12" s="9" t="s">
        <v>20</v>
      </c>
      <c r="B12" s="75">
        <v>2</v>
      </c>
      <c r="C12" s="10">
        <v>0</v>
      </c>
      <c r="D12" s="76">
        <v>0</v>
      </c>
      <c r="E12" s="76">
        <v>0</v>
      </c>
      <c r="F12" s="10">
        <v>7</v>
      </c>
      <c r="G12" s="76">
        <v>237</v>
      </c>
      <c r="H12" s="10">
        <v>4</v>
      </c>
      <c r="I12" s="76">
        <v>2</v>
      </c>
      <c r="J12" s="10">
        <v>14</v>
      </c>
      <c r="K12" s="76">
        <v>5</v>
      </c>
      <c r="L12" s="10">
        <v>9</v>
      </c>
      <c r="M12" s="77">
        <v>11.98</v>
      </c>
      <c r="N12" s="168">
        <f t="shared" si="0"/>
        <v>0.32793702741757419</v>
      </c>
    </row>
    <row r="13" spans="1:14" x14ac:dyDescent="0.3">
      <c r="A13" s="78" t="s">
        <v>21</v>
      </c>
      <c r="B13" s="75">
        <v>3</v>
      </c>
      <c r="C13" s="10">
        <v>0</v>
      </c>
      <c r="D13" s="76">
        <v>0</v>
      </c>
      <c r="E13" s="76">
        <v>1</v>
      </c>
      <c r="F13" s="10">
        <v>4</v>
      </c>
      <c r="G13" s="76">
        <v>231</v>
      </c>
      <c r="H13" s="10">
        <v>4</v>
      </c>
      <c r="I13" s="76">
        <v>3</v>
      </c>
      <c r="J13" s="10">
        <v>4</v>
      </c>
      <c r="K13" s="76">
        <v>3</v>
      </c>
      <c r="L13" s="10">
        <v>15</v>
      </c>
      <c r="M13" s="77">
        <v>19.77</v>
      </c>
      <c r="N13" s="168">
        <f t="shared" si="0"/>
        <v>0.33559611256566413</v>
      </c>
    </row>
    <row r="14" spans="1:14" x14ac:dyDescent="0.3">
      <c r="A14" s="78" t="s">
        <v>22</v>
      </c>
      <c r="B14" s="75">
        <v>0</v>
      </c>
      <c r="C14" s="10">
        <v>0</v>
      </c>
      <c r="D14" s="76">
        <v>0</v>
      </c>
      <c r="E14" s="76">
        <v>0</v>
      </c>
      <c r="F14" s="10">
        <v>2</v>
      </c>
      <c r="G14" s="76">
        <v>0</v>
      </c>
      <c r="H14" s="10">
        <v>1</v>
      </c>
      <c r="I14" s="76">
        <v>6</v>
      </c>
      <c r="J14" s="10">
        <v>2</v>
      </c>
      <c r="K14" s="76">
        <v>2</v>
      </c>
      <c r="L14" s="10">
        <v>0</v>
      </c>
      <c r="M14" s="77">
        <v>0</v>
      </c>
      <c r="N14" s="168">
        <f t="shared" si="0"/>
        <v>9.482142857142857E-2</v>
      </c>
    </row>
    <row r="15" spans="1:14" x14ac:dyDescent="0.3">
      <c r="A15" s="9" t="s">
        <v>23</v>
      </c>
      <c r="B15" s="75">
        <v>1</v>
      </c>
      <c r="C15" s="10">
        <v>0</v>
      </c>
      <c r="D15" s="76">
        <v>0</v>
      </c>
      <c r="E15" s="76">
        <v>0</v>
      </c>
      <c r="F15" s="10">
        <v>5</v>
      </c>
      <c r="G15" s="76">
        <v>0</v>
      </c>
      <c r="H15" s="81">
        <v>5</v>
      </c>
      <c r="I15" s="76">
        <v>3</v>
      </c>
      <c r="J15" s="10">
        <v>3</v>
      </c>
      <c r="K15" s="76">
        <v>5</v>
      </c>
      <c r="L15" s="10">
        <v>6</v>
      </c>
      <c r="M15" s="77">
        <v>7.39</v>
      </c>
      <c r="N15" s="168">
        <f t="shared" si="0"/>
        <v>0.30714988830483364</v>
      </c>
    </row>
    <row r="16" spans="1:14" x14ac:dyDescent="0.3">
      <c r="A16" s="9" t="s">
        <v>24</v>
      </c>
      <c r="B16" s="75">
        <v>4</v>
      </c>
      <c r="C16" s="10">
        <v>0</v>
      </c>
      <c r="D16" s="76">
        <v>1</v>
      </c>
      <c r="E16" s="76">
        <v>1</v>
      </c>
      <c r="F16" s="10">
        <v>3</v>
      </c>
      <c r="G16" s="76">
        <v>100</v>
      </c>
      <c r="H16" s="10">
        <v>1</v>
      </c>
      <c r="I16" s="76">
        <v>3</v>
      </c>
      <c r="J16" s="10">
        <v>13</v>
      </c>
      <c r="K16" s="76">
        <v>2</v>
      </c>
      <c r="L16" s="10">
        <v>11</v>
      </c>
      <c r="M16" s="82">
        <v>13.87</v>
      </c>
      <c r="N16" s="168">
        <f t="shared" si="0"/>
        <v>0.22878630392009078</v>
      </c>
    </row>
    <row r="17" spans="1:14" x14ac:dyDescent="0.3">
      <c r="A17" s="11" t="s">
        <v>25</v>
      </c>
      <c r="B17" s="83">
        <v>3</v>
      </c>
      <c r="C17" s="12">
        <v>1</v>
      </c>
      <c r="D17" s="84">
        <v>4</v>
      </c>
      <c r="E17" s="84">
        <v>0</v>
      </c>
      <c r="F17" s="12">
        <v>3</v>
      </c>
      <c r="G17" s="84">
        <v>168</v>
      </c>
      <c r="H17" s="12">
        <v>0</v>
      </c>
      <c r="I17" s="84">
        <v>6</v>
      </c>
      <c r="J17" s="12">
        <v>11</v>
      </c>
      <c r="K17" s="84">
        <v>1</v>
      </c>
      <c r="L17" s="12">
        <v>16</v>
      </c>
      <c r="M17" s="82">
        <v>20.5</v>
      </c>
      <c r="N17" s="169">
        <f t="shared" si="0"/>
        <v>0.16389277244628173</v>
      </c>
    </row>
    <row r="18" spans="1:14" x14ac:dyDescent="0.3">
      <c r="A18" s="13" t="s">
        <v>26</v>
      </c>
      <c r="B18" s="85">
        <v>0</v>
      </c>
      <c r="C18" s="14">
        <v>1</v>
      </c>
      <c r="D18" s="86">
        <v>5</v>
      </c>
      <c r="E18" s="86">
        <v>0</v>
      </c>
      <c r="F18" s="14">
        <v>3</v>
      </c>
      <c r="G18" s="86">
        <v>369</v>
      </c>
      <c r="H18" s="14">
        <v>1</v>
      </c>
      <c r="I18" s="86">
        <v>2</v>
      </c>
      <c r="J18" s="14">
        <v>0</v>
      </c>
      <c r="K18" s="86">
        <v>1</v>
      </c>
      <c r="L18" s="14">
        <v>16</v>
      </c>
      <c r="M18" s="87">
        <v>28.54</v>
      </c>
      <c r="N18" s="170">
        <f t="shared" si="0"/>
        <v>0.14964309150006949</v>
      </c>
    </row>
    <row r="19" spans="1:14" x14ac:dyDescent="0.3">
      <c r="A19" s="88" t="s">
        <v>27</v>
      </c>
      <c r="B19" s="85">
        <v>3</v>
      </c>
      <c r="C19" s="14">
        <v>0</v>
      </c>
      <c r="D19" s="86">
        <v>0</v>
      </c>
      <c r="E19" s="86">
        <v>0</v>
      </c>
      <c r="F19" s="14">
        <v>1</v>
      </c>
      <c r="G19" s="86">
        <v>0</v>
      </c>
      <c r="H19" s="14">
        <v>0</v>
      </c>
      <c r="I19" s="86">
        <v>4</v>
      </c>
      <c r="J19" s="14">
        <v>0</v>
      </c>
      <c r="K19" s="86">
        <v>3</v>
      </c>
      <c r="L19" s="14">
        <v>1</v>
      </c>
      <c r="M19" s="87">
        <v>1.47</v>
      </c>
      <c r="N19" s="170">
        <f t="shared" si="0"/>
        <v>7.9476623373159097E-2</v>
      </c>
    </row>
    <row r="20" spans="1:14" x14ac:dyDescent="0.3">
      <c r="A20" s="13" t="s">
        <v>28</v>
      </c>
      <c r="B20" s="85">
        <v>7</v>
      </c>
      <c r="C20" s="14">
        <v>0</v>
      </c>
      <c r="D20" s="86">
        <v>0</v>
      </c>
      <c r="E20" s="86">
        <v>1</v>
      </c>
      <c r="F20" s="14">
        <v>1</v>
      </c>
      <c r="G20" s="86">
        <v>53</v>
      </c>
      <c r="H20" s="14">
        <v>1</v>
      </c>
      <c r="I20" s="86">
        <v>2</v>
      </c>
      <c r="J20" s="14">
        <v>0</v>
      </c>
      <c r="K20" s="86">
        <v>2</v>
      </c>
      <c r="L20" s="14">
        <v>23</v>
      </c>
      <c r="M20" s="87">
        <v>28.61</v>
      </c>
      <c r="N20" s="170">
        <f t="shared" si="0"/>
        <v>0.22241304052828592</v>
      </c>
    </row>
    <row r="21" spans="1:14" x14ac:dyDescent="0.3">
      <c r="A21" s="13" t="s">
        <v>29</v>
      </c>
      <c r="B21" s="85">
        <v>1</v>
      </c>
      <c r="C21" s="14">
        <v>1</v>
      </c>
      <c r="D21" s="86">
        <v>1</v>
      </c>
      <c r="E21" s="86">
        <v>0</v>
      </c>
      <c r="F21" s="89">
        <v>10</v>
      </c>
      <c r="G21" s="86">
        <v>46</v>
      </c>
      <c r="H21" s="14">
        <v>0</v>
      </c>
      <c r="I21" s="86">
        <v>11</v>
      </c>
      <c r="J21" s="14">
        <v>2</v>
      </c>
      <c r="K21" s="86">
        <v>0</v>
      </c>
      <c r="L21" s="14">
        <v>3</v>
      </c>
      <c r="M21" s="87">
        <v>2.61</v>
      </c>
      <c r="N21" s="170">
        <f t="shared" si="0"/>
        <v>0.17201180966150018</v>
      </c>
    </row>
    <row r="22" spans="1:14" x14ac:dyDescent="0.3">
      <c r="A22" s="13" t="s">
        <v>30</v>
      </c>
      <c r="B22" s="85">
        <v>1</v>
      </c>
      <c r="C22" s="14">
        <v>0</v>
      </c>
      <c r="D22" s="86">
        <v>0</v>
      </c>
      <c r="E22" s="86">
        <v>0</v>
      </c>
      <c r="F22" s="14">
        <v>4</v>
      </c>
      <c r="G22" s="86">
        <v>121</v>
      </c>
      <c r="H22" s="14">
        <v>3</v>
      </c>
      <c r="I22" s="86">
        <v>3</v>
      </c>
      <c r="J22" s="14">
        <v>14</v>
      </c>
      <c r="K22" s="85">
        <v>5</v>
      </c>
      <c r="L22" s="14">
        <v>9</v>
      </c>
      <c r="M22" s="87">
        <v>9.27</v>
      </c>
      <c r="N22" s="170">
        <f t="shared" si="0"/>
        <v>0.24789889658644604</v>
      </c>
    </row>
    <row r="23" spans="1:14" x14ac:dyDescent="0.3">
      <c r="A23" s="13" t="s">
        <v>31</v>
      </c>
      <c r="B23" s="85">
        <v>5</v>
      </c>
      <c r="C23" s="14">
        <v>1</v>
      </c>
      <c r="D23" s="86">
        <v>5</v>
      </c>
      <c r="E23" s="86">
        <v>1</v>
      </c>
      <c r="F23" s="14">
        <v>3</v>
      </c>
      <c r="G23" s="86">
        <v>212</v>
      </c>
      <c r="H23" s="14">
        <v>2</v>
      </c>
      <c r="I23" s="86">
        <v>2</v>
      </c>
      <c r="J23" s="14">
        <v>0</v>
      </c>
      <c r="K23" s="86">
        <v>2</v>
      </c>
      <c r="L23" s="14">
        <v>14</v>
      </c>
      <c r="M23" s="87">
        <v>21.59</v>
      </c>
      <c r="N23" s="170">
        <f t="shared" si="0"/>
        <v>0.29161880244374361</v>
      </c>
    </row>
    <row r="24" spans="1:14" x14ac:dyDescent="0.3">
      <c r="A24" s="13" t="s">
        <v>32</v>
      </c>
      <c r="B24" s="85">
        <v>2</v>
      </c>
      <c r="C24" s="14">
        <v>0</v>
      </c>
      <c r="D24" s="86">
        <v>1</v>
      </c>
      <c r="E24" s="86">
        <v>0</v>
      </c>
      <c r="F24" s="14">
        <v>2</v>
      </c>
      <c r="G24" s="86">
        <v>47</v>
      </c>
      <c r="H24" s="14">
        <v>2</v>
      </c>
      <c r="I24" s="86">
        <v>3</v>
      </c>
      <c r="J24" s="14">
        <v>1</v>
      </c>
      <c r="K24" s="86">
        <v>2</v>
      </c>
      <c r="L24" s="14">
        <v>1</v>
      </c>
      <c r="M24" s="87">
        <v>1.39</v>
      </c>
      <c r="N24" s="170">
        <f t="shared" si="0"/>
        <v>0.15046039175045592</v>
      </c>
    </row>
    <row r="25" spans="1:14" x14ac:dyDescent="0.3">
      <c r="A25" s="13" t="s">
        <v>33</v>
      </c>
      <c r="B25" s="85">
        <v>5</v>
      </c>
      <c r="C25" s="14">
        <v>0</v>
      </c>
      <c r="D25" s="86">
        <v>0</v>
      </c>
      <c r="E25" s="86">
        <v>0</v>
      </c>
      <c r="F25" s="14">
        <v>2</v>
      </c>
      <c r="G25" s="86">
        <v>85</v>
      </c>
      <c r="H25" s="14">
        <v>1</v>
      </c>
      <c r="I25" s="86">
        <v>3</v>
      </c>
      <c r="J25" s="14">
        <v>4</v>
      </c>
      <c r="K25" s="86">
        <v>1</v>
      </c>
      <c r="L25" s="14">
        <v>18</v>
      </c>
      <c r="M25" s="87">
        <v>31.49</v>
      </c>
      <c r="N25" s="170">
        <f t="shared" si="0"/>
        <v>0.16216563247648758</v>
      </c>
    </row>
    <row r="26" spans="1:14" x14ac:dyDescent="0.3">
      <c r="A26" s="13" t="s">
        <v>34</v>
      </c>
      <c r="B26" s="85">
        <v>2</v>
      </c>
      <c r="C26" s="14">
        <v>1</v>
      </c>
      <c r="D26" s="86">
        <v>1</v>
      </c>
      <c r="E26" s="86">
        <v>0</v>
      </c>
      <c r="F26" s="14">
        <v>4</v>
      </c>
      <c r="G26" s="86">
        <v>69</v>
      </c>
      <c r="H26" s="14">
        <v>3</v>
      </c>
      <c r="I26" s="86">
        <v>3</v>
      </c>
      <c r="J26" s="14">
        <v>2</v>
      </c>
      <c r="K26" s="86">
        <v>0</v>
      </c>
      <c r="L26" s="14">
        <v>1</v>
      </c>
      <c r="M26" s="87">
        <v>1.4</v>
      </c>
      <c r="N26" s="170">
        <f t="shared" si="0"/>
        <v>0.2097002069226736</v>
      </c>
    </row>
    <row r="27" spans="1:14" x14ac:dyDescent="0.3">
      <c r="A27" s="13" t="s">
        <v>35</v>
      </c>
      <c r="B27" s="85">
        <v>6</v>
      </c>
      <c r="C27" s="14">
        <v>0</v>
      </c>
      <c r="D27" s="86">
        <v>2</v>
      </c>
      <c r="E27" s="86">
        <v>0</v>
      </c>
      <c r="F27" s="14">
        <v>1</v>
      </c>
      <c r="G27" s="86">
        <v>107</v>
      </c>
      <c r="H27" s="14">
        <v>0</v>
      </c>
      <c r="I27" s="86">
        <v>6</v>
      </c>
      <c r="J27" s="14">
        <v>3</v>
      </c>
      <c r="K27" s="86">
        <v>3</v>
      </c>
      <c r="L27" s="14">
        <v>18</v>
      </c>
      <c r="M27" s="87">
        <v>27.07</v>
      </c>
      <c r="N27" s="170">
        <f t="shared" si="0"/>
        <v>0.15641185705825345</v>
      </c>
    </row>
    <row r="28" spans="1:14" x14ac:dyDescent="0.3">
      <c r="A28" s="13" t="s">
        <v>36</v>
      </c>
      <c r="B28" s="85">
        <v>5</v>
      </c>
      <c r="C28" s="14">
        <v>1</v>
      </c>
      <c r="D28" s="86">
        <v>0</v>
      </c>
      <c r="E28" s="86">
        <v>0</v>
      </c>
      <c r="F28" s="14">
        <v>3</v>
      </c>
      <c r="G28" s="86">
        <v>10</v>
      </c>
      <c r="H28" s="14">
        <v>3</v>
      </c>
      <c r="I28" s="86">
        <v>4</v>
      </c>
      <c r="J28" s="14">
        <v>6</v>
      </c>
      <c r="K28" s="86">
        <v>2</v>
      </c>
      <c r="L28" s="14">
        <v>2</v>
      </c>
      <c r="M28" s="87">
        <v>2.54</v>
      </c>
      <c r="N28" s="170">
        <f t="shared" si="0"/>
        <v>0.25298947466445526</v>
      </c>
    </row>
    <row r="29" spans="1:14" x14ac:dyDescent="0.3">
      <c r="A29" s="88" t="s">
        <v>37</v>
      </c>
      <c r="B29" s="85">
        <v>4</v>
      </c>
      <c r="C29" s="14">
        <v>2</v>
      </c>
      <c r="D29" s="86">
        <v>0</v>
      </c>
      <c r="E29" s="86">
        <v>1</v>
      </c>
      <c r="F29" s="14">
        <v>4</v>
      </c>
      <c r="G29" s="86">
        <v>29</v>
      </c>
      <c r="H29" s="14">
        <v>3</v>
      </c>
      <c r="I29" s="86">
        <v>6</v>
      </c>
      <c r="J29" s="14">
        <v>1</v>
      </c>
      <c r="K29" s="86">
        <v>4</v>
      </c>
      <c r="L29" s="14">
        <v>3</v>
      </c>
      <c r="M29" s="87">
        <v>3.86</v>
      </c>
      <c r="N29" s="170">
        <f t="shared" si="0"/>
        <v>0.33014468088591836</v>
      </c>
    </row>
    <row r="30" spans="1:14" x14ac:dyDescent="0.3">
      <c r="A30" s="88" t="s">
        <v>38</v>
      </c>
      <c r="B30" s="85">
        <v>0</v>
      </c>
      <c r="C30" s="14">
        <v>1</v>
      </c>
      <c r="D30" s="86">
        <v>1</v>
      </c>
      <c r="E30" s="86">
        <v>0</v>
      </c>
      <c r="F30" s="14">
        <v>2</v>
      </c>
      <c r="G30" s="86">
        <v>17</v>
      </c>
      <c r="H30" s="14">
        <v>2</v>
      </c>
      <c r="I30" s="86">
        <v>2</v>
      </c>
      <c r="J30" s="14">
        <v>1</v>
      </c>
      <c r="K30" s="86">
        <v>1</v>
      </c>
      <c r="L30" s="14">
        <v>3</v>
      </c>
      <c r="M30" s="87">
        <v>3.67</v>
      </c>
      <c r="N30" s="170">
        <f t="shared" si="0"/>
        <v>0.13302402234542324</v>
      </c>
    </row>
    <row r="31" spans="1:14" x14ac:dyDescent="0.3">
      <c r="A31" s="88" t="s">
        <v>39</v>
      </c>
      <c r="B31" s="85">
        <v>5</v>
      </c>
      <c r="C31" s="14">
        <v>0</v>
      </c>
      <c r="D31" s="86">
        <v>3</v>
      </c>
      <c r="E31" s="86">
        <v>0</v>
      </c>
      <c r="F31" s="14">
        <v>2</v>
      </c>
      <c r="G31" s="86">
        <v>115</v>
      </c>
      <c r="H31" s="14">
        <v>1</v>
      </c>
      <c r="I31" s="86">
        <v>6</v>
      </c>
      <c r="J31" s="89">
        <v>21</v>
      </c>
      <c r="K31" s="86">
        <v>2</v>
      </c>
      <c r="L31" s="14">
        <v>7</v>
      </c>
      <c r="M31" s="87">
        <v>8.35</v>
      </c>
      <c r="N31" s="170">
        <f t="shared" si="0"/>
        <v>0.20866820264293987</v>
      </c>
    </row>
    <row r="32" spans="1:14" x14ac:dyDescent="0.3">
      <c r="A32" s="13" t="s">
        <v>40</v>
      </c>
      <c r="B32" s="85">
        <v>3</v>
      </c>
      <c r="C32" s="14">
        <v>0</v>
      </c>
      <c r="D32" s="86">
        <v>0</v>
      </c>
      <c r="E32" s="86">
        <v>1</v>
      </c>
      <c r="F32" s="14">
        <v>2</v>
      </c>
      <c r="G32" s="86">
        <v>222</v>
      </c>
      <c r="H32" s="14">
        <v>0</v>
      </c>
      <c r="I32" s="86">
        <v>3</v>
      </c>
      <c r="J32" s="14">
        <v>4</v>
      </c>
      <c r="K32" s="86">
        <v>2</v>
      </c>
      <c r="L32" s="14">
        <v>20</v>
      </c>
      <c r="M32" s="87">
        <v>43.02</v>
      </c>
      <c r="N32" s="170">
        <f t="shared" si="0"/>
        <v>0.16969063296917269</v>
      </c>
    </row>
    <row r="33" spans="1:14" ht="15" thickBot="1" x14ac:dyDescent="0.35">
      <c r="A33" s="90" t="s">
        <v>41</v>
      </c>
      <c r="B33" s="91">
        <v>1</v>
      </c>
      <c r="C33" s="16">
        <v>0</v>
      </c>
      <c r="D33" s="92">
        <v>0</v>
      </c>
      <c r="E33" s="92">
        <v>0</v>
      </c>
      <c r="F33" s="16">
        <v>4</v>
      </c>
      <c r="G33" s="92">
        <v>0</v>
      </c>
      <c r="H33" s="16">
        <v>2</v>
      </c>
      <c r="I33" s="92">
        <v>1</v>
      </c>
      <c r="J33" s="16">
        <v>7</v>
      </c>
      <c r="K33" s="92">
        <v>1</v>
      </c>
      <c r="L33" s="16">
        <v>3</v>
      </c>
      <c r="M33" s="93">
        <v>5.94</v>
      </c>
      <c r="N33" s="171">
        <f t="shared" si="0"/>
        <v>0.15325776586739509</v>
      </c>
    </row>
    <row r="34" spans="1:14" ht="15" thickTop="1" x14ac:dyDescent="0.3">
      <c r="B34" s="94">
        <v>0.1</v>
      </c>
      <c r="C34" s="8">
        <v>0.1</v>
      </c>
      <c r="D34" s="8">
        <v>0.1</v>
      </c>
      <c r="E34" s="56">
        <v>0.1</v>
      </c>
      <c r="F34" s="8">
        <v>0.1</v>
      </c>
      <c r="G34" s="56">
        <v>0.15</v>
      </c>
      <c r="H34" s="95">
        <v>3.7499999999999999E-2</v>
      </c>
      <c r="I34" s="96">
        <v>3.7499999999999999E-2</v>
      </c>
      <c r="J34" s="95">
        <v>3.7499999999999999E-2</v>
      </c>
      <c r="K34" s="96">
        <v>3.7499999999999999E-2</v>
      </c>
      <c r="L34" s="8">
        <v>0.1</v>
      </c>
      <c r="M34" s="97">
        <v>0.1</v>
      </c>
      <c r="N34" s="167">
        <f t="shared" si="0"/>
        <v>1.0966560588246537E-2</v>
      </c>
    </row>
  </sheetData>
  <autoFilter ref="A1:N34"/>
  <conditionalFormatting sqref="I34:K34 B34:H65536 B1:B33">
    <cfRule type="top10" dxfId="15" priority="11" stopIfTrue="1" rank="1"/>
  </conditionalFormatting>
  <conditionalFormatting sqref="I10">
    <cfRule type="top10" dxfId="14" priority="10" stopIfTrue="1" rank="1"/>
  </conditionalFormatting>
  <conditionalFormatting sqref="J31">
    <cfRule type="top10" dxfId="13" priority="9" stopIfTrue="1" rank="1"/>
  </conditionalFormatting>
  <conditionalFormatting sqref="C10">
    <cfRule type="top10" dxfId="12" priority="8" stopIfTrue="1" rank="1"/>
  </conditionalFormatting>
  <conditionalFormatting sqref="D10">
    <cfRule type="top10" dxfId="11" priority="7" stopIfTrue="1" rank="1"/>
  </conditionalFormatting>
  <conditionalFormatting sqref="E10">
    <cfRule type="top10" dxfId="10" priority="6" stopIfTrue="1" rank="1"/>
  </conditionalFormatting>
  <conditionalFormatting sqref="F21">
    <cfRule type="top10" dxfId="9" priority="5" stopIfTrue="1" rank="1"/>
  </conditionalFormatting>
  <conditionalFormatting sqref="K22">
    <cfRule type="top10" dxfId="8" priority="4" stopIfTrue="1" rank="1"/>
  </conditionalFormatting>
  <conditionalFormatting sqref="G10:H10">
    <cfRule type="top10" dxfId="7" priority="3" stopIfTrue="1" rank="1"/>
  </conditionalFormatting>
  <conditionalFormatting sqref="L2:L34">
    <cfRule type="top10" dxfId="6" priority="2" stopIfTrue="1" rank="1"/>
  </conditionalFormatting>
  <conditionalFormatting sqref="M10">
    <cfRule type="top10" dxfId="5" priority="1" stopIfTrue="1" rank="1"/>
  </conditionalFormatting>
  <pageMargins left="0.7" right="0.7" top="0.75" bottom="0.75" header="0.3" footer="0.3"/>
  <pageSetup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2:I44"/>
  <sheetViews>
    <sheetView zoomScale="90" zoomScaleNormal="90" workbookViewId="0">
      <pane xSplit="1" topLeftCell="B1" activePane="topRight" state="frozen"/>
      <selection activeCell="O2" sqref="O2"/>
      <selection pane="topRight" activeCell="L29" sqref="L29"/>
    </sheetView>
  </sheetViews>
  <sheetFormatPr baseColWidth="10" defaultRowHeight="14.4" x14ac:dyDescent="0.3"/>
  <cols>
    <col min="1" max="1" width="36.6640625" style="112" customWidth="1"/>
    <col min="2" max="2" width="0" style="112" hidden="1" customWidth="1"/>
    <col min="3" max="3" width="17.88671875" style="56" customWidth="1"/>
    <col min="4" max="4" width="16.44140625" style="112" customWidth="1"/>
    <col min="5" max="5" width="14.33203125" style="56" customWidth="1"/>
    <col min="6" max="6" width="17.88671875" style="112" bestFit="1" customWidth="1"/>
    <col min="7" max="7" width="12.88671875" style="56" customWidth="1"/>
    <col min="8" max="8" width="20.5546875" style="112" bestFit="1" customWidth="1"/>
    <col min="9" max="9" width="20.5546875" style="56" customWidth="1"/>
    <col min="10" max="252" width="11.44140625" style="112"/>
    <col min="253" max="253" width="36.6640625" style="112" customWidth="1"/>
    <col min="254" max="254" width="11.44140625" style="112"/>
    <col min="255" max="256" width="16.44140625" style="112" customWidth="1"/>
    <col min="257" max="257" width="14.33203125" style="112" customWidth="1"/>
    <col min="258" max="259" width="11.44140625" style="112"/>
    <col min="260" max="260" width="20.5546875" style="112" bestFit="1" customWidth="1"/>
    <col min="261" max="261" width="20.5546875" style="112" customWidth="1"/>
    <col min="262" max="508" width="11.44140625" style="112"/>
    <col min="509" max="509" width="36.6640625" style="112" customWidth="1"/>
    <col min="510" max="510" width="11.44140625" style="112"/>
    <col min="511" max="512" width="16.44140625" style="112" customWidth="1"/>
    <col min="513" max="513" width="14.33203125" style="112" customWidth="1"/>
    <col min="514" max="515" width="11.44140625" style="112"/>
    <col min="516" max="516" width="20.5546875" style="112" bestFit="1" customWidth="1"/>
    <col min="517" max="517" width="20.5546875" style="112" customWidth="1"/>
    <col min="518" max="764" width="11.44140625" style="112"/>
    <col min="765" max="765" width="36.6640625" style="112" customWidth="1"/>
    <col min="766" max="766" width="11.44140625" style="112"/>
    <col min="767" max="768" width="16.44140625" style="112" customWidth="1"/>
    <col min="769" max="769" width="14.33203125" style="112" customWidth="1"/>
    <col min="770" max="771" width="11.44140625" style="112"/>
    <col min="772" max="772" width="20.5546875" style="112" bestFit="1" customWidth="1"/>
    <col min="773" max="773" width="20.5546875" style="112" customWidth="1"/>
    <col min="774" max="1020" width="11.44140625" style="112"/>
    <col min="1021" max="1021" width="36.6640625" style="112" customWidth="1"/>
    <col min="1022" max="1022" width="11.44140625" style="112"/>
    <col min="1023" max="1024" width="16.44140625" style="112" customWidth="1"/>
    <col min="1025" max="1025" width="14.33203125" style="112" customWidth="1"/>
    <col min="1026" max="1027" width="11.44140625" style="112"/>
    <col min="1028" max="1028" width="20.5546875" style="112" bestFit="1" customWidth="1"/>
    <col min="1029" max="1029" width="20.5546875" style="112" customWidth="1"/>
    <col min="1030" max="1276" width="11.44140625" style="112"/>
    <col min="1277" max="1277" width="36.6640625" style="112" customWidth="1"/>
    <col min="1278" max="1278" width="11.44140625" style="112"/>
    <col min="1279" max="1280" width="16.44140625" style="112" customWidth="1"/>
    <col min="1281" max="1281" width="14.33203125" style="112" customWidth="1"/>
    <col min="1282" max="1283" width="11.44140625" style="112"/>
    <col min="1284" max="1284" width="20.5546875" style="112" bestFit="1" customWidth="1"/>
    <col min="1285" max="1285" width="20.5546875" style="112" customWidth="1"/>
    <col min="1286" max="1532" width="11.44140625" style="112"/>
    <col min="1533" max="1533" width="36.6640625" style="112" customWidth="1"/>
    <col min="1534" max="1534" width="11.44140625" style="112"/>
    <col min="1535" max="1536" width="16.44140625" style="112" customWidth="1"/>
    <col min="1537" max="1537" width="14.33203125" style="112" customWidth="1"/>
    <col min="1538" max="1539" width="11.44140625" style="112"/>
    <col min="1540" max="1540" width="20.5546875" style="112" bestFit="1" customWidth="1"/>
    <col min="1541" max="1541" width="20.5546875" style="112" customWidth="1"/>
    <col min="1542" max="1788" width="11.44140625" style="112"/>
    <col min="1789" max="1789" width="36.6640625" style="112" customWidth="1"/>
    <col min="1790" max="1790" width="11.44140625" style="112"/>
    <col min="1791" max="1792" width="16.44140625" style="112" customWidth="1"/>
    <col min="1793" max="1793" width="14.33203125" style="112" customWidth="1"/>
    <col min="1794" max="1795" width="11.44140625" style="112"/>
    <col min="1796" max="1796" width="20.5546875" style="112" bestFit="1" customWidth="1"/>
    <col min="1797" max="1797" width="20.5546875" style="112" customWidth="1"/>
    <col min="1798" max="2044" width="11.44140625" style="112"/>
    <col min="2045" max="2045" width="36.6640625" style="112" customWidth="1"/>
    <col min="2046" max="2046" width="11.44140625" style="112"/>
    <col min="2047" max="2048" width="16.44140625" style="112" customWidth="1"/>
    <col min="2049" max="2049" width="14.33203125" style="112" customWidth="1"/>
    <col min="2050" max="2051" width="11.44140625" style="112"/>
    <col min="2052" max="2052" width="20.5546875" style="112" bestFit="1" customWidth="1"/>
    <col min="2053" max="2053" width="20.5546875" style="112" customWidth="1"/>
    <col min="2054" max="2300" width="11.44140625" style="112"/>
    <col min="2301" max="2301" width="36.6640625" style="112" customWidth="1"/>
    <col min="2302" max="2302" width="11.44140625" style="112"/>
    <col min="2303" max="2304" width="16.44140625" style="112" customWidth="1"/>
    <col min="2305" max="2305" width="14.33203125" style="112" customWidth="1"/>
    <col min="2306" max="2307" width="11.44140625" style="112"/>
    <col min="2308" max="2308" width="20.5546875" style="112" bestFit="1" customWidth="1"/>
    <col min="2309" max="2309" width="20.5546875" style="112" customWidth="1"/>
    <col min="2310" max="2556" width="11.44140625" style="112"/>
    <col min="2557" max="2557" width="36.6640625" style="112" customWidth="1"/>
    <col min="2558" max="2558" width="11.44140625" style="112"/>
    <col min="2559" max="2560" width="16.44140625" style="112" customWidth="1"/>
    <col min="2561" max="2561" width="14.33203125" style="112" customWidth="1"/>
    <col min="2562" max="2563" width="11.44140625" style="112"/>
    <col min="2564" max="2564" width="20.5546875" style="112" bestFit="1" customWidth="1"/>
    <col min="2565" max="2565" width="20.5546875" style="112" customWidth="1"/>
    <col min="2566" max="2812" width="11.44140625" style="112"/>
    <col min="2813" max="2813" width="36.6640625" style="112" customWidth="1"/>
    <col min="2814" max="2814" width="11.44140625" style="112"/>
    <col min="2815" max="2816" width="16.44140625" style="112" customWidth="1"/>
    <col min="2817" max="2817" width="14.33203125" style="112" customWidth="1"/>
    <col min="2818" max="2819" width="11.44140625" style="112"/>
    <col min="2820" max="2820" width="20.5546875" style="112" bestFit="1" customWidth="1"/>
    <col min="2821" max="2821" width="20.5546875" style="112" customWidth="1"/>
    <col min="2822" max="3068" width="11.44140625" style="112"/>
    <col min="3069" max="3069" width="36.6640625" style="112" customWidth="1"/>
    <col min="3070" max="3070" width="11.44140625" style="112"/>
    <col min="3071" max="3072" width="16.44140625" style="112" customWidth="1"/>
    <col min="3073" max="3073" width="14.33203125" style="112" customWidth="1"/>
    <col min="3074" max="3075" width="11.44140625" style="112"/>
    <col min="3076" max="3076" width="20.5546875" style="112" bestFit="1" customWidth="1"/>
    <col min="3077" max="3077" width="20.5546875" style="112" customWidth="1"/>
    <col min="3078" max="3324" width="11.44140625" style="112"/>
    <col min="3325" max="3325" width="36.6640625" style="112" customWidth="1"/>
    <col min="3326" max="3326" width="11.44140625" style="112"/>
    <col min="3327" max="3328" width="16.44140625" style="112" customWidth="1"/>
    <col min="3329" max="3329" width="14.33203125" style="112" customWidth="1"/>
    <col min="3330" max="3331" width="11.44140625" style="112"/>
    <col min="3332" max="3332" width="20.5546875" style="112" bestFit="1" customWidth="1"/>
    <col min="3333" max="3333" width="20.5546875" style="112" customWidth="1"/>
    <col min="3334" max="3580" width="11.44140625" style="112"/>
    <col min="3581" max="3581" width="36.6640625" style="112" customWidth="1"/>
    <col min="3582" max="3582" width="11.44140625" style="112"/>
    <col min="3583" max="3584" width="16.44140625" style="112" customWidth="1"/>
    <col min="3585" max="3585" width="14.33203125" style="112" customWidth="1"/>
    <col min="3586" max="3587" width="11.44140625" style="112"/>
    <col min="3588" max="3588" width="20.5546875" style="112" bestFit="1" customWidth="1"/>
    <col min="3589" max="3589" width="20.5546875" style="112" customWidth="1"/>
    <col min="3590" max="3836" width="11.44140625" style="112"/>
    <col min="3837" max="3837" width="36.6640625" style="112" customWidth="1"/>
    <col min="3838" max="3838" width="11.44140625" style="112"/>
    <col min="3839" max="3840" width="16.44140625" style="112" customWidth="1"/>
    <col min="3841" max="3841" width="14.33203125" style="112" customWidth="1"/>
    <col min="3842" max="3843" width="11.44140625" style="112"/>
    <col min="3844" max="3844" width="20.5546875" style="112" bestFit="1" customWidth="1"/>
    <col min="3845" max="3845" width="20.5546875" style="112" customWidth="1"/>
    <col min="3846" max="4092" width="11.44140625" style="112"/>
    <col min="4093" max="4093" width="36.6640625" style="112" customWidth="1"/>
    <col min="4094" max="4094" width="11.44140625" style="112"/>
    <col min="4095" max="4096" width="16.44140625" style="112" customWidth="1"/>
    <col min="4097" max="4097" width="14.33203125" style="112" customWidth="1"/>
    <col min="4098" max="4099" width="11.44140625" style="112"/>
    <col min="4100" max="4100" width="20.5546875" style="112" bestFit="1" customWidth="1"/>
    <col min="4101" max="4101" width="20.5546875" style="112" customWidth="1"/>
    <col min="4102" max="4348" width="11.44140625" style="112"/>
    <col min="4349" max="4349" width="36.6640625" style="112" customWidth="1"/>
    <col min="4350" max="4350" width="11.44140625" style="112"/>
    <col min="4351" max="4352" width="16.44140625" style="112" customWidth="1"/>
    <col min="4353" max="4353" width="14.33203125" style="112" customWidth="1"/>
    <col min="4354" max="4355" width="11.44140625" style="112"/>
    <col min="4356" max="4356" width="20.5546875" style="112" bestFit="1" customWidth="1"/>
    <col min="4357" max="4357" width="20.5546875" style="112" customWidth="1"/>
    <col min="4358" max="4604" width="11.44140625" style="112"/>
    <col min="4605" max="4605" width="36.6640625" style="112" customWidth="1"/>
    <col min="4606" max="4606" width="11.44140625" style="112"/>
    <col min="4607" max="4608" width="16.44140625" style="112" customWidth="1"/>
    <col min="4609" max="4609" width="14.33203125" style="112" customWidth="1"/>
    <col min="4610" max="4611" width="11.44140625" style="112"/>
    <col min="4612" max="4612" width="20.5546875" style="112" bestFit="1" customWidth="1"/>
    <col min="4613" max="4613" width="20.5546875" style="112" customWidth="1"/>
    <col min="4614" max="4860" width="11.44140625" style="112"/>
    <col min="4861" max="4861" width="36.6640625" style="112" customWidth="1"/>
    <col min="4862" max="4862" width="11.44140625" style="112"/>
    <col min="4863" max="4864" width="16.44140625" style="112" customWidth="1"/>
    <col min="4865" max="4865" width="14.33203125" style="112" customWidth="1"/>
    <col min="4866" max="4867" width="11.44140625" style="112"/>
    <col min="4868" max="4868" width="20.5546875" style="112" bestFit="1" customWidth="1"/>
    <col min="4869" max="4869" width="20.5546875" style="112" customWidth="1"/>
    <col min="4870" max="5116" width="11.44140625" style="112"/>
    <col min="5117" max="5117" width="36.6640625" style="112" customWidth="1"/>
    <col min="5118" max="5118" width="11.44140625" style="112"/>
    <col min="5119" max="5120" width="16.44140625" style="112" customWidth="1"/>
    <col min="5121" max="5121" width="14.33203125" style="112" customWidth="1"/>
    <col min="5122" max="5123" width="11.44140625" style="112"/>
    <col min="5124" max="5124" width="20.5546875" style="112" bestFit="1" customWidth="1"/>
    <col min="5125" max="5125" width="20.5546875" style="112" customWidth="1"/>
    <col min="5126" max="5372" width="11.44140625" style="112"/>
    <col min="5373" max="5373" width="36.6640625" style="112" customWidth="1"/>
    <col min="5374" max="5374" width="11.44140625" style="112"/>
    <col min="5375" max="5376" width="16.44140625" style="112" customWidth="1"/>
    <col min="5377" max="5377" width="14.33203125" style="112" customWidth="1"/>
    <col min="5378" max="5379" width="11.44140625" style="112"/>
    <col min="5380" max="5380" width="20.5546875" style="112" bestFit="1" customWidth="1"/>
    <col min="5381" max="5381" width="20.5546875" style="112" customWidth="1"/>
    <col min="5382" max="5628" width="11.44140625" style="112"/>
    <col min="5629" max="5629" width="36.6640625" style="112" customWidth="1"/>
    <col min="5630" max="5630" width="11.44140625" style="112"/>
    <col min="5631" max="5632" width="16.44140625" style="112" customWidth="1"/>
    <col min="5633" max="5633" width="14.33203125" style="112" customWidth="1"/>
    <col min="5634" max="5635" width="11.44140625" style="112"/>
    <col min="5636" max="5636" width="20.5546875" style="112" bestFit="1" customWidth="1"/>
    <col min="5637" max="5637" width="20.5546875" style="112" customWidth="1"/>
    <col min="5638" max="5884" width="11.44140625" style="112"/>
    <col min="5885" max="5885" width="36.6640625" style="112" customWidth="1"/>
    <col min="5886" max="5886" width="11.44140625" style="112"/>
    <col min="5887" max="5888" width="16.44140625" style="112" customWidth="1"/>
    <col min="5889" max="5889" width="14.33203125" style="112" customWidth="1"/>
    <col min="5890" max="5891" width="11.44140625" style="112"/>
    <col min="5892" max="5892" width="20.5546875" style="112" bestFit="1" customWidth="1"/>
    <col min="5893" max="5893" width="20.5546875" style="112" customWidth="1"/>
    <col min="5894" max="6140" width="11.44140625" style="112"/>
    <col min="6141" max="6141" width="36.6640625" style="112" customWidth="1"/>
    <col min="6142" max="6142" width="11.44140625" style="112"/>
    <col min="6143" max="6144" width="16.44140625" style="112" customWidth="1"/>
    <col min="6145" max="6145" width="14.33203125" style="112" customWidth="1"/>
    <col min="6146" max="6147" width="11.44140625" style="112"/>
    <col min="6148" max="6148" width="20.5546875" style="112" bestFit="1" customWidth="1"/>
    <col min="6149" max="6149" width="20.5546875" style="112" customWidth="1"/>
    <col min="6150" max="6396" width="11.44140625" style="112"/>
    <col min="6397" max="6397" width="36.6640625" style="112" customWidth="1"/>
    <col min="6398" max="6398" width="11.44140625" style="112"/>
    <col min="6399" max="6400" width="16.44140625" style="112" customWidth="1"/>
    <col min="6401" max="6401" width="14.33203125" style="112" customWidth="1"/>
    <col min="6402" max="6403" width="11.44140625" style="112"/>
    <col min="6404" max="6404" width="20.5546875" style="112" bestFit="1" customWidth="1"/>
    <col min="6405" max="6405" width="20.5546875" style="112" customWidth="1"/>
    <col min="6406" max="6652" width="11.44140625" style="112"/>
    <col min="6653" max="6653" width="36.6640625" style="112" customWidth="1"/>
    <col min="6654" max="6654" width="11.44140625" style="112"/>
    <col min="6655" max="6656" width="16.44140625" style="112" customWidth="1"/>
    <col min="6657" max="6657" width="14.33203125" style="112" customWidth="1"/>
    <col min="6658" max="6659" width="11.44140625" style="112"/>
    <col min="6660" max="6660" width="20.5546875" style="112" bestFit="1" customWidth="1"/>
    <col min="6661" max="6661" width="20.5546875" style="112" customWidth="1"/>
    <col min="6662" max="6908" width="11.44140625" style="112"/>
    <col min="6909" max="6909" width="36.6640625" style="112" customWidth="1"/>
    <col min="6910" max="6910" width="11.44140625" style="112"/>
    <col min="6911" max="6912" width="16.44140625" style="112" customWidth="1"/>
    <col min="6913" max="6913" width="14.33203125" style="112" customWidth="1"/>
    <col min="6914" max="6915" width="11.44140625" style="112"/>
    <col min="6916" max="6916" width="20.5546875" style="112" bestFit="1" customWidth="1"/>
    <col min="6917" max="6917" width="20.5546875" style="112" customWidth="1"/>
    <col min="6918" max="7164" width="11.44140625" style="112"/>
    <col min="7165" max="7165" width="36.6640625" style="112" customWidth="1"/>
    <col min="7166" max="7166" width="11.44140625" style="112"/>
    <col min="7167" max="7168" width="16.44140625" style="112" customWidth="1"/>
    <col min="7169" max="7169" width="14.33203125" style="112" customWidth="1"/>
    <col min="7170" max="7171" width="11.44140625" style="112"/>
    <col min="7172" max="7172" width="20.5546875" style="112" bestFit="1" customWidth="1"/>
    <col min="7173" max="7173" width="20.5546875" style="112" customWidth="1"/>
    <col min="7174" max="7420" width="11.44140625" style="112"/>
    <col min="7421" max="7421" width="36.6640625" style="112" customWidth="1"/>
    <col min="7422" max="7422" width="11.44140625" style="112"/>
    <col min="7423" max="7424" width="16.44140625" style="112" customWidth="1"/>
    <col min="7425" max="7425" width="14.33203125" style="112" customWidth="1"/>
    <col min="7426" max="7427" width="11.44140625" style="112"/>
    <col min="7428" max="7428" width="20.5546875" style="112" bestFit="1" customWidth="1"/>
    <col min="7429" max="7429" width="20.5546875" style="112" customWidth="1"/>
    <col min="7430" max="7676" width="11.44140625" style="112"/>
    <col min="7677" max="7677" width="36.6640625" style="112" customWidth="1"/>
    <col min="7678" max="7678" width="11.44140625" style="112"/>
    <col min="7679" max="7680" width="16.44140625" style="112" customWidth="1"/>
    <col min="7681" max="7681" width="14.33203125" style="112" customWidth="1"/>
    <col min="7682" max="7683" width="11.44140625" style="112"/>
    <col min="7684" max="7684" width="20.5546875" style="112" bestFit="1" customWidth="1"/>
    <col min="7685" max="7685" width="20.5546875" style="112" customWidth="1"/>
    <col min="7686" max="7932" width="11.44140625" style="112"/>
    <col min="7933" max="7933" width="36.6640625" style="112" customWidth="1"/>
    <col min="7934" max="7934" width="11.44140625" style="112"/>
    <col min="7935" max="7936" width="16.44140625" style="112" customWidth="1"/>
    <col min="7937" max="7937" width="14.33203125" style="112" customWidth="1"/>
    <col min="7938" max="7939" width="11.44140625" style="112"/>
    <col min="7940" max="7940" width="20.5546875" style="112" bestFit="1" customWidth="1"/>
    <col min="7941" max="7941" width="20.5546875" style="112" customWidth="1"/>
    <col min="7942" max="8188" width="11.44140625" style="112"/>
    <col min="8189" max="8189" width="36.6640625" style="112" customWidth="1"/>
    <col min="8190" max="8190" width="11.44140625" style="112"/>
    <col min="8191" max="8192" width="16.44140625" style="112" customWidth="1"/>
    <col min="8193" max="8193" width="14.33203125" style="112" customWidth="1"/>
    <col min="8194" max="8195" width="11.44140625" style="112"/>
    <col min="8196" max="8196" width="20.5546875" style="112" bestFit="1" customWidth="1"/>
    <col min="8197" max="8197" width="20.5546875" style="112" customWidth="1"/>
    <col min="8198" max="8444" width="11.44140625" style="112"/>
    <col min="8445" max="8445" width="36.6640625" style="112" customWidth="1"/>
    <col min="8446" max="8446" width="11.44140625" style="112"/>
    <col min="8447" max="8448" width="16.44140625" style="112" customWidth="1"/>
    <col min="8449" max="8449" width="14.33203125" style="112" customWidth="1"/>
    <col min="8450" max="8451" width="11.44140625" style="112"/>
    <col min="8452" max="8452" width="20.5546875" style="112" bestFit="1" customWidth="1"/>
    <col min="8453" max="8453" width="20.5546875" style="112" customWidth="1"/>
    <col min="8454" max="8700" width="11.44140625" style="112"/>
    <col min="8701" max="8701" width="36.6640625" style="112" customWidth="1"/>
    <col min="8702" max="8702" width="11.44140625" style="112"/>
    <col min="8703" max="8704" width="16.44140625" style="112" customWidth="1"/>
    <col min="8705" max="8705" width="14.33203125" style="112" customWidth="1"/>
    <col min="8706" max="8707" width="11.44140625" style="112"/>
    <col min="8708" max="8708" width="20.5546875" style="112" bestFit="1" customWidth="1"/>
    <col min="8709" max="8709" width="20.5546875" style="112" customWidth="1"/>
    <col min="8710" max="8956" width="11.44140625" style="112"/>
    <col min="8957" max="8957" width="36.6640625" style="112" customWidth="1"/>
    <col min="8958" max="8958" width="11.44140625" style="112"/>
    <col min="8959" max="8960" width="16.44140625" style="112" customWidth="1"/>
    <col min="8961" max="8961" width="14.33203125" style="112" customWidth="1"/>
    <col min="8962" max="8963" width="11.44140625" style="112"/>
    <col min="8964" max="8964" width="20.5546875" style="112" bestFit="1" customWidth="1"/>
    <col min="8965" max="8965" width="20.5546875" style="112" customWidth="1"/>
    <col min="8966" max="9212" width="11.44140625" style="112"/>
    <col min="9213" max="9213" width="36.6640625" style="112" customWidth="1"/>
    <col min="9214" max="9214" width="11.44140625" style="112"/>
    <col min="9215" max="9216" width="16.44140625" style="112" customWidth="1"/>
    <col min="9217" max="9217" width="14.33203125" style="112" customWidth="1"/>
    <col min="9218" max="9219" width="11.44140625" style="112"/>
    <col min="9220" max="9220" width="20.5546875" style="112" bestFit="1" customWidth="1"/>
    <col min="9221" max="9221" width="20.5546875" style="112" customWidth="1"/>
    <col min="9222" max="9468" width="11.44140625" style="112"/>
    <col min="9469" max="9469" width="36.6640625" style="112" customWidth="1"/>
    <col min="9470" max="9470" width="11.44140625" style="112"/>
    <col min="9471" max="9472" width="16.44140625" style="112" customWidth="1"/>
    <col min="9473" max="9473" width="14.33203125" style="112" customWidth="1"/>
    <col min="9474" max="9475" width="11.44140625" style="112"/>
    <col min="9476" max="9476" width="20.5546875" style="112" bestFit="1" customWidth="1"/>
    <col min="9477" max="9477" width="20.5546875" style="112" customWidth="1"/>
    <col min="9478" max="9724" width="11.44140625" style="112"/>
    <col min="9725" max="9725" width="36.6640625" style="112" customWidth="1"/>
    <col min="9726" max="9726" width="11.44140625" style="112"/>
    <col min="9727" max="9728" width="16.44140625" style="112" customWidth="1"/>
    <col min="9729" max="9729" width="14.33203125" style="112" customWidth="1"/>
    <col min="9730" max="9731" width="11.44140625" style="112"/>
    <col min="9732" max="9732" width="20.5546875" style="112" bestFit="1" customWidth="1"/>
    <col min="9733" max="9733" width="20.5546875" style="112" customWidth="1"/>
    <col min="9734" max="9980" width="11.44140625" style="112"/>
    <col min="9981" max="9981" width="36.6640625" style="112" customWidth="1"/>
    <col min="9982" max="9982" width="11.44140625" style="112"/>
    <col min="9983" max="9984" width="16.44140625" style="112" customWidth="1"/>
    <col min="9985" max="9985" width="14.33203125" style="112" customWidth="1"/>
    <col min="9986" max="9987" width="11.44140625" style="112"/>
    <col min="9988" max="9988" width="20.5546875" style="112" bestFit="1" customWidth="1"/>
    <col min="9989" max="9989" width="20.5546875" style="112" customWidth="1"/>
    <col min="9990" max="10236" width="11.44140625" style="112"/>
    <col min="10237" max="10237" width="36.6640625" style="112" customWidth="1"/>
    <col min="10238" max="10238" width="11.44140625" style="112"/>
    <col min="10239" max="10240" width="16.44140625" style="112" customWidth="1"/>
    <col min="10241" max="10241" width="14.33203125" style="112" customWidth="1"/>
    <col min="10242" max="10243" width="11.44140625" style="112"/>
    <col min="10244" max="10244" width="20.5546875" style="112" bestFit="1" customWidth="1"/>
    <col min="10245" max="10245" width="20.5546875" style="112" customWidth="1"/>
    <col min="10246" max="10492" width="11.44140625" style="112"/>
    <col min="10493" max="10493" width="36.6640625" style="112" customWidth="1"/>
    <col min="10494" max="10494" width="11.44140625" style="112"/>
    <col min="10495" max="10496" width="16.44140625" style="112" customWidth="1"/>
    <col min="10497" max="10497" width="14.33203125" style="112" customWidth="1"/>
    <col min="10498" max="10499" width="11.44140625" style="112"/>
    <col min="10500" max="10500" width="20.5546875" style="112" bestFit="1" customWidth="1"/>
    <col min="10501" max="10501" width="20.5546875" style="112" customWidth="1"/>
    <col min="10502" max="10748" width="11.44140625" style="112"/>
    <col min="10749" max="10749" width="36.6640625" style="112" customWidth="1"/>
    <col min="10750" max="10750" width="11.44140625" style="112"/>
    <col min="10751" max="10752" width="16.44140625" style="112" customWidth="1"/>
    <col min="10753" max="10753" width="14.33203125" style="112" customWidth="1"/>
    <col min="10754" max="10755" width="11.44140625" style="112"/>
    <col min="10756" max="10756" width="20.5546875" style="112" bestFit="1" customWidth="1"/>
    <col min="10757" max="10757" width="20.5546875" style="112" customWidth="1"/>
    <col min="10758" max="11004" width="11.44140625" style="112"/>
    <col min="11005" max="11005" width="36.6640625" style="112" customWidth="1"/>
    <col min="11006" max="11006" width="11.44140625" style="112"/>
    <col min="11007" max="11008" width="16.44140625" style="112" customWidth="1"/>
    <col min="11009" max="11009" width="14.33203125" style="112" customWidth="1"/>
    <col min="11010" max="11011" width="11.44140625" style="112"/>
    <col min="11012" max="11012" width="20.5546875" style="112" bestFit="1" customWidth="1"/>
    <col min="11013" max="11013" width="20.5546875" style="112" customWidth="1"/>
    <col min="11014" max="11260" width="11.44140625" style="112"/>
    <col min="11261" max="11261" width="36.6640625" style="112" customWidth="1"/>
    <col min="11262" max="11262" width="11.44140625" style="112"/>
    <col min="11263" max="11264" width="16.44140625" style="112" customWidth="1"/>
    <col min="11265" max="11265" width="14.33203125" style="112" customWidth="1"/>
    <col min="11266" max="11267" width="11.44140625" style="112"/>
    <col min="11268" max="11268" width="20.5546875" style="112" bestFit="1" customWidth="1"/>
    <col min="11269" max="11269" width="20.5546875" style="112" customWidth="1"/>
    <col min="11270" max="11516" width="11.44140625" style="112"/>
    <col min="11517" max="11517" width="36.6640625" style="112" customWidth="1"/>
    <col min="11518" max="11518" width="11.44140625" style="112"/>
    <col min="11519" max="11520" width="16.44140625" style="112" customWidth="1"/>
    <col min="11521" max="11521" width="14.33203125" style="112" customWidth="1"/>
    <col min="11522" max="11523" width="11.44140625" style="112"/>
    <col min="11524" max="11524" width="20.5546875" style="112" bestFit="1" customWidth="1"/>
    <col min="11525" max="11525" width="20.5546875" style="112" customWidth="1"/>
    <col min="11526" max="11772" width="11.44140625" style="112"/>
    <col min="11773" max="11773" width="36.6640625" style="112" customWidth="1"/>
    <col min="11774" max="11774" width="11.44140625" style="112"/>
    <col min="11775" max="11776" width="16.44140625" style="112" customWidth="1"/>
    <col min="11777" max="11777" width="14.33203125" style="112" customWidth="1"/>
    <col min="11778" max="11779" width="11.44140625" style="112"/>
    <col min="11780" max="11780" width="20.5546875" style="112" bestFit="1" customWidth="1"/>
    <col min="11781" max="11781" width="20.5546875" style="112" customWidth="1"/>
    <col min="11782" max="12028" width="11.44140625" style="112"/>
    <col min="12029" max="12029" width="36.6640625" style="112" customWidth="1"/>
    <col min="12030" max="12030" width="11.44140625" style="112"/>
    <col min="12031" max="12032" width="16.44140625" style="112" customWidth="1"/>
    <col min="12033" max="12033" width="14.33203125" style="112" customWidth="1"/>
    <col min="12034" max="12035" width="11.44140625" style="112"/>
    <col min="12036" max="12036" width="20.5546875" style="112" bestFit="1" customWidth="1"/>
    <col min="12037" max="12037" width="20.5546875" style="112" customWidth="1"/>
    <col min="12038" max="12284" width="11.44140625" style="112"/>
    <col min="12285" max="12285" width="36.6640625" style="112" customWidth="1"/>
    <col min="12286" max="12286" width="11.44140625" style="112"/>
    <col min="12287" max="12288" width="16.44140625" style="112" customWidth="1"/>
    <col min="12289" max="12289" width="14.33203125" style="112" customWidth="1"/>
    <col min="12290" max="12291" width="11.44140625" style="112"/>
    <col min="12292" max="12292" width="20.5546875" style="112" bestFit="1" customWidth="1"/>
    <col min="12293" max="12293" width="20.5546875" style="112" customWidth="1"/>
    <col min="12294" max="12540" width="11.44140625" style="112"/>
    <col min="12541" max="12541" width="36.6640625" style="112" customWidth="1"/>
    <col min="12542" max="12542" width="11.44140625" style="112"/>
    <col min="12543" max="12544" width="16.44140625" style="112" customWidth="1"/>
    <col min="12545" max="12545" width="14.33203125" style="112" customWidth="1"/>
    <col min="12546" max="12547" width="11.44140625" style="112"/>
    <col min="12548" max="12548" width="20.5546875" style="112" bestFit="1" customWidth="1"/>
    <col min="12549" max="12549" width="20.5546875" style="112" customWidth="1"/>
    <col min="12550" max="12796" width="11.44140625" style="112"/>
    <col min="12797" max="12797" width="36.6640625" style="112" customWidth="1"/>
    <col min="12798" max="12798" width="11.44140625" style="112"/>
    <col min="12799" max="12800" width="16.44140625" style="112" customWidth="1"/>
    <col min="12801" max="12801" width="14.33203125" style="112" customWidth="1"/>
    <col min="12802" max="12803" width="11.44140625" style="112"/>
    <col min="12804" max="12804" width="20.5546875" style="112" bestFit="1" customWidth="1"/>
    <col min="12805" max="12805" width="20.5546875" style="112" customWidth="1"/>
    <col min="12806" max="13052" width="11.44140625" style="112"/>
    <col min="13053" max="13053" width="36.6640625" style="112" customWidth="1"/>
    <col min="13054" max="13054" width="11.44140625" style="112"/>
    <col min="13055" max="13056" width="16.44140625" style="112" customWidth="1"/>
    <col min="13057" max="13057" width="14.33203125" style="112" customWidth="1"/>
    <col min="13058" max="13059" width="11.44140625" style="112"/>
    <col min="13060" max="13060" width="20.5546875" style="112" bestFit="1" customWidth="1"/>
    <col min="13061" max="13061" width="20.5546875" style="112" customWidth="1"/>
    <col min="13062" max="13308" width="11.44140625" style="112"/>
    <col min="13309" max="13309" width="36.6640625" style="112" customWidth="1"/>
    <col min="13310" max="13310" width="11.44140625" style="112"/>
    <col min="13311" max="13312" width="16.44140625" style="112" customWidth="1"/>
    <col min="13313" max="13313" width="14.33203125" style="112" customWidth="1"/>
    <col min="13314" max="13315" width="11.44140625" style="112"/>
    <col min="13316" max="13316" width="20.5546875" style="112" bestFit="1" customWidth="1"/>
    <col min="13317" max="13317" width="20.5546875" style="112" customWidth="1"/>
    <col min="13318" max="13564" width="11.44140625" style="112"/>
    <col min="13565" max="13565" width="36.6640625" style="112" customWidth="1"/>
    <col min="13566" max="13566" width="11.44140625" style="112"/>
    <col min="13567" max="13568" width="16.44140625" style="112" customWidth="1"/>
    <col min="13569" max="13569" width="14.33203125" style="112" customWidth="1"/>
    <col min="13570" max="13571" width="11.44140625" style="112"/>
    <col min="13572" max="13572" width="20.5546875" style="112" bestFit="1" customWidth="1"/>
    <col min="13573" max="13573" width="20.5546875" style="112" customWidth="1"/>
    <col min="13574" max="13820" width="11.44140625" style="112"/>
    <col min="13821" max="13821" width="36.6640625" style="112" customWidth="1"/>
    <col min="13822" max="13822" width="11.44140625" style="112"/>
    <col min="13823" max="13824" width="16.44140625" style="112" customWidth="1"/>
    <col min="13825" max="13825" width="14.33203125" style="112" customWidth="1"/>
    <col min="13826" max="13827" width="11.44140625" style="112"/>
    <col min="13828" max="13828" width="20.5546875" style="112" bestFit="1" customWidth="1"/>
    <col min="13829" max="13829" width="20.5546875" style="112" customWidth="1"/>
    <col min="13830" max="14076" width="11.44140625" style="112"/>
    <col min="14077" max="14077" width="36.6640625" style="112" customWidth="1"/>
    <col min="14078" max="14078" width="11.44140625" style="112"/>
    <col min="14079" max="14080" width="16.44140625" style="112" customWidth="1"/>
    <col min="14081" max="14081" width="14.33203125" style="112" customWidth="1"/>
    <col min="14082" max="14083" width="11.44140625" style="112"/>
    <col min="14084" max="14084" width="20.5546875" style="112" bestFit="1" customWidth="1"/>
    <col min="14085" max="14085" width="20.5546875" style="112" customWidth="1"/>
    <col min="14086" max="14332" width="11.44140625" style="112"/>
    <col min="14333" max="14333" width="36.6640625" style="112" customWidth="1"/>
    <col min="14334" max="14334" width="11.44140625" style="112"/>
    <col min="14335" max="14336" width="16.44140625" style="112" customWidth="1"/>
    <col min="14337" max="14337" width="14.33203125" style="112" customWidth="1"/>
    <col min="14338" max="14339" width="11.44140625" style="112"/>
    <col min="14340" max="14340" width="20.5546875" style="112" bestFit="1" customWidth="1"/>
    <col min="14341" max="14341" width="20.5546875" style="112" customWidth="1"/>
    <col min="14342" max="14588" width="11.44140625" style="112"/>
    <col min="14589" max="14589" width="36.6640625" style="112" customWidth="1"/>
    <col min="14590" max="14590" width="11.44140625" style="112"/>
    <col min="14591" max="14592" width="16.44140625" style="112" customWidth="1"/>
    <col min="14593" max="14593" width="14.33203125" style="112" customWidth="1"/>
    <col min="14594" max="14595" width="11.44140625" style="112"/>
    <col min="14596" max="14596" width="20.5546875" style="112" bestFit="1" customWidth="1"/>
    <col min="14597" max="14597" width="20.5546875" style="112" customWidth="1"/>
    <col min="14598" max="14844" width="11.44140625" style="112"/>
    <col min="14845" max="14845" width="36.6640625" style="112" customWidth="1"/>
    <col min="14846" max="14846" width="11.44140625" style="112"/>
    <col min="14847" max="14848" width="16.44140625" style="112" customWidth="1"/>
    <col min="14849" max="14849" width="14.33203125" style="112" customWidth="1"/>
    <col min="14850" max="14851" width="11.44140625" style="112"/>
    <col min="14852" max="14852" width="20.5546875" style="112" bestFit="1" customWidth="1"/>
    <col min="14853" max="14853" width="20.5546875" style="112" customWidth="1"/>
    <col min="14854" max="15100" width="11.44140625" style="112"/>
    <col min="15101" max="15101" width="36.6640625" style="112" customWidth="1"/>
    <col min="15102" max="15102" width="11.44140625" style="112"/>
    <col min="15103" max="15104" width="16.44140625" style="112" customWidth="1"/>
    <col min="15105" max="15105" width="14.33203125" style="112" customWidth="1"/>
    <col min="15106" max="15107" width="11.44140625" style="112"/>
    <col min="15108" max="15108" width="20.5546875" style="112" bestFit="1" customWidth="1"/>
    <col min="15109" max="15109" width="20.5546875" style="112" customWidth="1"/>
    <col min="15110" max="15356" width="11.44140625" style="112"/>
    <col min="15357" max="15357" width="36.6640625" style="112" customWidth="1"/>
    <col min="15358" max="15358" width="11.44140625" style="112"/>
    <col min="15359" max="15360" width="16.44140625" style="112" customWidth="1"/>
    <col min="15361" max="15361" width="14.33203125" style="112" customWidth="1"/>
    <col min="15362" max="15363" width="11.44140625" style="112"/>
    <col min="15364" max="15364" width="20.5546875" style="112" bestFit="1" customWidth="1"/>
    <col min="15365" max="15365" width="20.5546875" style="112" customWidth="1"/>
    <col min="15366" max="15612" width="11.44140625" style="112"/>
    <col min="15613" max="15613" width="36.6640625" style="112" customWidth="1"/>
    <col min="15614" max="15614" width="11.44140625" style="112"/>
    <col min="15615" max="15616" width="16.44140625" style="112" customWidth="1"/>
    <col min="15617" max="15617" width="14.33203125" style="112" customWidth="1"/>
    <col min="15618" max="15619" width="11.44140625" style="112"/>
    <col min="15620" max="15620" width="20.5546875" style="112" bestFit="1" customWidth="1"/>
    <col min="15621" max="15621" width="20.5546875" style="112" customWidth="1"/>
    <col min="15622" max="15868" width="11.44140625" style="112"/>
    <col min="15869" max="15869" width="36.6640625" style="112" customWidth="1"/>
    <col min="15870" max="15870" width="11.44140625" style="112"/>
    <col min="15871" max="15872" width="16.44140625" style="112" customWidth="1"/>
    <col min="15873" max="15873" width="14.33203125" style="112" customWidth="1"/>
    <col min="15874" max="15875" width="11.44140625" style="112"/>
    <col min="15876" max="15876" width="20.5546875" style="112" bestFit="1" customWidth="1"/>
    <col min="15877" max="15877" width="20.5546875" style="112" customWidth="1"/>
    <col min="15878" max="16124" width="11.44140625" style="112"/>
    <col min="16125" max="16125" width="36.6640625" style="112" customWidth="1"/>
    <col min="16126" max="16126" width="11.44140625" style="112"/>
    <col min="16127" max="16128" width="16.44140625" style="112" customWidth="1"/>
    <col min="16129" max="16129" width="14.33203125" style="112" customWidth="1"/>
    <col min="16130" max="16131" width="11.44140625" style="112"/>
    <col min="16132" max="16132" width="20.5546875" style="112" bestFit="1" customWidth="1"/>
    <col min="16133" max="16133" width="20.5546875" style="112" customWidth="1"/>
    <col min="16134" max="16384" width="11.44140625" style="112"/>
  </cols>
  <sheetData>
    <row r="2" spans="1:9" s="106" customFormat="1" ht="58.5" customHeight="1" x14ac:dyDescent="0.3">
      <c r="A2" s="98" t="s">
        <v>140</v>
      </c>
      <c r="B2" s="98" t="s">
        <v>0</v>
      </c>
      <c r="C2" s="99" t="s">
        <v>141</v>
      </c>
      <c r="D2" s="100" t="s">
        <v>142</v>
      </c>
      <c r="E2" s="101" t="s">
        <v>143</v>
      </c>
      <c r="F2" s="102" t="s">
        <v>144</v>
      </c>
      <c r="G2" s="103" t="s">
        <v>145</v>
      </c>
      <c r="H2" s="104" t="s">
        <v>146</v>
      </c>
      <c r="I2" s="105" t="s">
        <v>6</v>
      </c>
    </row>
    <row r="3" spans="1:9" ht="15" x14ac:dyDescent="0.25">
      <c r="A3" s="107" t="s">
        <v>59</v>
      </c>
      <c r="B3" s="108" t="s">
        <v>147</v>
      </c>
      <c r="C3" s="76">
        <v>165</v>
      </c>
      <c r="D3" s="109">
        <v>65006795</v>
      </c>
      <c r="E3" s="32">
        <v>10</v>
      </c>
      <c r="F3" s="110">
        <v>22824373.329</v>
      </c>
      <c r="G3" s="76">
        <v>2</v>
      </c>
      <c r="H3" s="111">
        <v>9</v>
      </c>
      <c r="I3" s="29">
        <f>((((C3/C$11)*0.25)+((D3/D$21)*0.15))+(((E3/E$21)*0.1)+(F3/F$11)*0.15)+((G3/G$17)*0.1)+((H3/H$11)*0.25))</f>
        <v>0.13774552667120854</v>
      </c>
    </row>
    <row r="4" spans="1:9" ht="15" x14ac:dyDescent="0.25">
      <c r="A4" s="107" t="s">
        <v>46</v>
      </c>
      <c r="B4" s="108" t="s">
        <v>148</v>
      </c>
      <c r="C4" s="76">
        <v>434</v>
      </c>
      <c r="D4" s="109">
        <v>61661587</v>
      </c>
      <c r="E4" s="32">
        <v>40</v>
      </c>
      <c r="F4" s="110">
        <v>146847093.148</v>
      </c>
      <c r="G4" s="76">
        <v>2</v>
      </c>
      <c r="H4" s="111">
        <v>17</v>
      </c>
      <c r="I4" s="29">
        <f t="shared" ref="I4:I34" si="0">((((C4/C$11)*0.25)+((D4/D$21)*0.15))+(((E4/E$21)*0.1)+(F4/F$11)*0.15)+((G4/G$17)*0.1)+((H4/H$11)*0.25))</f>
        <v>0.23573356875410453</v>
      </c>
    </row>
    <row r="5" spans="1:9" ht="15" x14ac:dyDescent="0.25">
      <c r="A5" s="107" t="s">
        <v>57</v>
      </c>
      <c r="B5" s="108" t="s">
        <v>149</v>
      </c>
      <c r="C5" s="76">
        <v>31</v>
      </c>
      <c r="D5" s="109">
        <v>291587</v>
      </c>
      <c r="E5" s="32">
        <v>6</v>
      </c>
      <c r="F5" s="110">
        <v>27186764.5</v>
      </c>
      <c r="G5" s="76">
        <v>1</v>
      </c>
      <c r="H5" s="113">
        <v>3</v>
      </c>
      <c r="I5" s="29">
        <f t="shared" si="0"/>
        <v>4.403573189152387E-2</v>
      </c>
    </row>
    <row r="6" spans="1:9" ht="15" x14ac:dyDescent="0.25">
      <c r="A6" s="107" t="s">
        <v>65</v>
      </c>
      <c r="B6" s="108" t="s">
        <v>150</v>
      </c>
      <c r="C6" s="76">
        <v>33</v>
      </c>
      <c r="D6" s="109">
        <v>478192</v>
      </c>
      <c r="E6" s="32">
        <v>7</v>
      </c>
      <c r="F6" s="110">
        <v>15916820.078500001</v>
      </c>
      <c r="G6" s="76">
        <v>0</v>
      </c>
      <c r="H6" s="111">
        <v>1</v>
      </c>
      <c r="I6" s="29">
        <f t="shared" si="0"/>
        <v>1.5580860413844096E-2</v>
      </c>
    </row>
    <row r="7" spans="1:9" ht="15" x14ac:dyDescent="0.25">
      <c r="A7" s="107" t="s">
        <v>60</v>
      </c>
      <c r="B7" s="108" t="s">
        <v>151</v>
      </c>
      <c r="C7" s="76">
        <v>88</v>
      </c>
      <c r="D7" s="109">
        <v>71536996</v>
      </c>
      <c r="E7" s="32">
        <v>7</v>
      </c>
      <c r="F7" s="110">
        <v>35093176.877499998</v>
      </c>
      <c r="G7" s="76">
        <v>0</v>
      </c>
      <c r="H7" s="113">
        <v>6</v>
      </c>
      <c r="I7" s="29">
        <f t="shared" si="0"/>
        <v>7.7364238923989831E-2</v>
      </c>
    </row>
    <row r="8" spans="1:9" ht="15" x14ac:dyDescent="0.25">
      <c r="A8" s="107" t="s">
        <v>54</v>
      </c>
      <c r="B8" s="108" t="s">
        <v>152</v>
      </c>
      <c r="C8" s="76">
        <v>495</v>
      </c>
      <c r="D8" s="109">
        <v>78901242</v>
      </c>
      <c r="E8" s="32">
        <v>30</v>
      </c>
      <c r="F8" s="110">
        <v>166080131.10399997</v>
      </c>
      <c r="G8" s="76">
        <v>1</v>
      </c>
      <c r="H8" s="111">
        <v>14</v>
      </c>
      <c r="I8" s="29">
        <f t="shared" si="0"/>
        <v>0.22231704713668349</v>
      </c>
    </row>
    <row r="9" spans="1:9" x14ac:dyDescent="0.3">
      <c r="A9" s="107" t="s">
        <v>51</v>
      </c>
      <c r="B9" s="108" t="s">
        <v>153</v>
      </c>
      <c r="C9" s="76">
        <v>425</v>
      </c>
      <c r="D9" s="109">
        <v>174712460</v>
      </c>
      <c r="E9" s="32">
        <v>44</v>
      </c>
      <c r="F9" s="110">
        <v>203147086.88500002</v>
      </c>
      <c r="G9" s="76">
        <v>1</v>
      </c>
      <c r="H9" s="111">
        <v>18</v>
      </c>
      <c r="I9" s="29">
        <f t="shared" si="0"/>
        <v>0.29614913112753677</v>
      </c>
    </row>
    <row r="10" spans="1:9" x14ac:dyDescent="0.3">
      <c r="A10" s="107" t="s">
        <v>61</v>
      </c>
      <c r="B10" s="108" t="s">
        <v>154</v>
      </c>
      <c r="C10" s="76">
        <v>46</v>
      </c>
      <c r="D10" s="109">
        <v>733568</v>
      </c>
      <c r="E10" s="32">
        <v>10</v>
      </c>
      <c r="F10" s="110">
        <v>28536096.526500002</v>
      </c>
      <c r="G10" s="76">
        <v>1</v>
      </c>
      <c r="H10" s="111">
        <v>2</v>
      </c>
      <c r="I10" s="29">
        <f t="shared" si="0"/>
        <v>4.9025183506612509E-2</v>
      </c>
    </row>
    <row r="11" spans="1:9" x14ac:dyDescent="0.3">
      <c r="A11" s="107" t="s">
        <v>7</v>
      </c>
      <c r="B11" s="108" t="s">
        <v>155</v>
      </c>
      <c r="C11" s="76">
        <v>1741</v>
      </c>
      <c r="D11" s="109">
        <v>170513913</v>
      </c>
      <c r="E11" s="32">
        <v>111</v>
      </c>
      <c r="F11" s="110">
        <v>698889093.30800009</v>
      </c>
      <c r="G11" s="76">
        <v>1</v>
      </c>
      <c r="H11" s="111">
        <v>218</v>
      </c>
      <c r="I11" s="29">
        <f t="shared" si="0"/>
        <v>0.87554114267955008</v>
      </c>
    </row>
    <row r="12" spans="1:9" x14ac:dyDescent="0.3">
      <c r="A12" s="107" t="s">
        <v>67</v>
      </c>
      <c r="B12" s="108" t="s">
        <v>156</v>
      </c>
      <c r="C12" s="76">
        <v>115</v>
      </c>
      <c r="D12" s="109">
        <v>6150885</v>
      </c>
      <c r="E12" s="32">
        <v>12</v>
      </c>
      <c r="F12" s="110">
        <v>37445007.907499999</v>
      </c>
      <c r="G12" s="76">
        <v>1</v>
      </c>
      <c r="H12" s="111">
        <v>2</v>
      </c>
      <c r="I12" s="29">
        <f t="shared" si="0"/>
        <v>6.5911941892769346E-2</v>
      </c>
    </row>
    <row r="13" spans="1:9" x14ac:dyDescent="0.3">
      <c r="A13" s="107" t="s">
        <v>43</v>
      </c>
      <c r="B13" s="108" t="s">
        <v>157</v>
      </c>
      <c r="C13" s="76">
        <v>1647</v>
      </c>
      <c r="D13" s="109">
        <v>235710135</v>
      </c>
      <c r="E13" s="32">
        <v>72</v>
      </c>
      <c r="F13" s="110">
        <v>341999027.43199998</v>
      </c>
      <c r="G13" s="76">
        <v>1</v>
      </c>
      <c r="H13" s="111">
        <v>65</v>
      </c>
      <c r="I13" s="29">
        <f t="shared" si="0"/>
        <v>0.61705591567026008</v>
      </c>
    </row>
    <row r="14" spans="1:9" x14ac:dyDescent="0.3">
      <c r="A14" s="107" t="s">
        <v>45</v>
      </c>
      <c r="B14" s="108" t="s">
        <v>158</v>
      </c>
      <c r="C14" s="76">
        <v>713</v>
      </c>
      <c r="D14" s="109">
        <v>184612828</v>
      </c>
      <c r="E14" s="32">
        <v>38</v>
      </c>
      <c r="F14" s="110">
        <v>150859794.17950001</v>
      </c>
      <c r="G14" s="76">
        <v>2</v>
      </c>
      <c r="H14" s="111">
        <v>29</v>
      </c>
      <c r="I14" s="29">
        <f t="shared" si="0"/>
        <v>0.36490428500795219</v>
      </c>
    </row>
    <row r="15" spans="1:9" x14ac:dyDescent="0.3">
      <c r="A15" s="107" t="s">
        <v>70</v>
      </c>
      <c r="B15" s="108" t="s">
        <v>159</v>
      </c>
      <c r="C15" s="76">
        <v>96</v>
      </c>
      <c r="D15" s="109">
        <v>732982</v>
      </c>
      <c r="E15" s="32">
        <v>4</v>
      </c>
      <c r="F15" s="110">
        <v>24717954.25</v>
      </c>
      <c r="G15" s="76">
        <v>0</v>
      </c>
      <c r="H15" s="111">
        <v>1</v>
      </c>
      <c r="I15" s="29">
        <f t="shared" si="0"/>
        <v>2.4110134113759236E-2</v>
      </c>
    </row>
    <row r="16" spans="1:9" x14ac:dyDescent="0.3">
      <c r="A16" s="114" t="s">
        <v>55</v>
      </c>
      <c r="B16" s="115" t="s">
        <v>160</v>
      </c>
      <c r="C16" s="84">
        <v>208</v>
      </c>
      <c r="D16" s="116">
        <v>127275505</v>
      </c>
      <c r="E16" s="45">
        <v>25</v>
      </c>
      <c r="F16" s="117">
        <v>95844918.684</v>
      </c>
      <c r="G16" s="84">
        <v>2</v>
      </c>
      <c r="H16" s="118">
        <v>20</v>
      </c>
      <c r="I16" s="42">
        <f t="shared" si="0"/>
        <v>0.22361606686500327</v>
      </c>
    </row>
    <row r="17" spans="1:9" x14ac:dyDescent="0.3">
      <c r="A17" s="119" t="s">
        <v>44</v>
      </c>
      <c r="B17" s="120" t="s">
        <v>161</v>
      </c>
      <c r="C17" s="86">
        <v>1303</v>
      </c>
      <c r="D17" s="121">
        <v>79222828</v>
      </c>
      <c r="E17" s="49">
        <v>50</v>
      </c>
      <c r="F17" s="122">
        <v>277730546.33749998</v>
      </c>
      <c r="G17" s="123">
        <v>4</v>
      </c>
      <c r="H17" s="124">
        <v>70</v>
      </c>
      <c r="I17" s="46">
        <f t="shared" si="0"/>
        <v>0.5188189296078326</v>
      </c>
    </row>
    <row r="18" spans="1:9" x14ac:dyDescent="0.3">
      <c r="A18" s="119" t="s">
        <v>162</v>
      </c>
      <c r="B18" s="120" t="s">
        <v>163</v>
      </c>
      <c r="C18" s="86">
        <v>305</v>
      </c>
      <c r="D18" s="121">
        <v>11319747</v>
      </c>
      <c r="E18" s="49">
        <v>15</v>
      </c>
      <c r="F18" s="122">
        <v>65046307.0295</v>
      </c>
      <c r="G18" s="86">
        <v>2</v>
      </c>
      <c r="H18" s="124">
        <v>7</v>
      </c>
      <c r="I18" s="46">
        <f t="shared" si="0"/>
        <v>0.13562032613707203</v>
      </c>
    </row>
    <row r="19" spans="1:9" x14ac:dyDescent="0.3">
      <c r="A19" s="119" t="s">
        <v>48</v>
      </c>
      <c r="B19" s="120" t="s">
        <v>164</v>
      </c>
      <c r="C19" s="86">
        <v>170</v>
      </c>
      <c r="D19" s="121">
        <v>26625279</v>
      </c>
      <c r="E19" s="49">
        <v>18</v>
      </c>
      <c r="F19" s="122">
        <v>53893077.482999995</v>
      </c>
      <c r="G19" s="86">
        <v>1</v>
      </c>
      <c r="H19" s="124">
        <v>23</v>
      </c>
      <c r="I19" s="46">
        <f t="shared" si="0"/>
        <v>0.11923887172975137</v>
      </c>
    </row>
    <row r="20" spans="1:9" x14ac:dyDescent="0.3">
      <c r="A20" s="119" t="s">
        <v>64</v>
      </c>
      <c r="B20" s="120" t="s">
        <v>165</v>
      </c>
      <c r="C20" s="86">
        <v>37</v>
      </c>
      <c r="D20" s="121">
        <v>298979</v>
      </c>
      <c r="E20" s="49">
        <v>10</v>
      </c>
      <c r="F20" s="122">
        <v>27842323.465</v>
      </c>
      <c r="G20" s="86">
        <v>2</v>
      </c>
      <c r="H20" s="124">
        <v>1</v>
      </c>
      <c r="I20" s="46">
        <f t="shared" si="0"/>
        <v>7.1167812254211371E-2</v>
      </c>
    </row>
    <row r="21" spans="1:9" x14ac:dyDescent="0.3">
      <c r="A21" s="119" t="s">
        <v>42</v>
      </c>
      <c r="B21" s="120" t="s">
        <v>166</v>
      </c>
      <c r="C21" s="86">
        <v>1141</v>
      </c>
      <c r="D21" s="121">
        <v>242048309</v>
      </c>
      <c r="E21" s="49">
        <v>117</v>
      </c>
      <c r="F21" s="122">
        <v>510688613.90880007</v>
      </c>
      <c r="G21" s="86">
        <v>1</v>
      </c>
      <c r="H21" s="124">
        <v>69</v>
      </c>
      <c r="I21" s="46">
        <f t="shared" si="0"/>
        <v>0.62757828166972462</v>
      </c>
    </row>
    <row r="22" spans="1:9" x14ac:dyDescent="0.3">
      <c r="A22" s="119" t="s">
        <v>69</v>
      </c>
      <c r="B22" s="120" t="s">
        <v>167</v>
      </c>
      <c r="C22" s="86">
        <v>154</v>
      </c>
      <c r="D22" s="121">
        <v>120681712</v>
      </c>
      <c r="E22" s="49">
        <v>13</v>
      </c>
      <c r="F22" s="122">
        <v>33804911.010499999</v>
      </c>
      <c r="G22" s="86">
        <v>1</v>
      </c>
      <c r="H22" s="124">
        <v>4</v>
      </c>
      <c r="I22" s="46">
        <f t="shared" si="0"/>
        <v>0.14485520336182131</v>
      </c>
    </row>
    <row r="23" spans="1:9" x14ac:dyDescent="0.3">
      <c r="A23" s="119" t="s">
        <v>47</v>
      </c>
      <c r="B23" s="120" t="s">
        <v>168</v>
      </c>
      <c r="C23" s="86">
        <v>646</v>
      </c>
      <c r="D23" s="121">
        <v>127745293</v>
      </c>
      <c r="E23" s="49">
        <v>32</v>
      </c>
      <c r="F23" s="122">
        <v>198539193.426</v>
      </c>
      <c r="G23" s="86">
        <v>1</v>
      </c>
      <c r="H23" s="124">
        <v>42</v>
      </c>
      <c r="I23" s="46">
        <f t="shared" si="0"/>
        <v>0.31505524656090844</v>
      </c>
    </row>
    <row r="24" spans="1:9" x14ac:dyDescent="0.3">
      <c r="A24" s="119" t="s">
        <v>50</v>
      </c>
      <c r="B24" s="120" t="s">
        <v>169</v>
      </c>
      <c r="C24" s="86">
        <v>453</v>
      </c>
      <c r="D24" s="121">
        <v>70732103</v>
      </c>
      <c r="E24" s="49">
        <v>39</v>
      </c>
      <c r="F24" s="122">
        <v>140198376.565</v>
      </c>
      <c r="G24" s="86">
        <v>2</v>
      </c>
      <c r="H24" s="124">
        <v>26</v>
      </c>
      <c r="I24" s="46">
        <f t="shared" si="0"/>
        <v>0.25212239480290766</v>
      </c>
    </row>
    <row r="25" spans="1:9" x14ac:dyDescent="0.3">
      <c r="A25" s="119" t="s">
        <v>66</v>
      </c>
      <c r="B25" s="120" t="s">
        <v>170</v>
      </c>
      <c r="C25" s="86">
        <v>48</v>
      </c>
      <c r="D25" s="121">
        <v>351589</v>
      </c>
      <c r="E25" s="49">
        <v>7</v>
      </c>
      <c r="F25" s="122">
        <v>19664423.800000001</v>
      </c>
      <c r="G25" s="86">
        <v>0</v>
      </c>
      <c r="H25" s="124">
        <v>6</v>
      </c>
      <c r="I25" s="46">
        <f t="shared" si="0"/>
        <v>2.419461704317679E-2</v>
      </c>
    </row>
    <row r="26" spans="1:9" x14ac:dyDescent="0.3">
      <c r="A26" s="119" t="s">
        <v>49</v>
      </c>
      <c r="B26" s="120" t="s">
        <v>171</v>
      </c>
      <c r="C26" s="86">
        <v>310</v>
      </c>
      <c r="D26" s="121">
        <v>47679963</v>
      </c>
      <c r="E26" s="49">
        <v>27</v>
      </c>
      <c r="F26" s="122">
        <v>141031192.26899999</v>
      </c>
      <c r="G26" s="86">
        <v>0</v>
      </c>
      <c r="H26" s="124">
        <v>4</v>
      </c>
      <c r="I26" s="46">
        <f t="shared" si="0"/>
        <v>0.13199553039613837</v>
      </c>
    </row>
    <row r="27" spans="1:9" x14ac:dyDescent="0.3">
      <c r="A27" s="125" t="s">
        <v>58</v>
      </c>
      <c r="B27" s="126" t="s">
        <v>172</v>
      </c>
      <c r="C27" s="127">
        <v>207</v>
      </c>
      <c r="D27" s="128">
        <v>3181071</v>
      </c>
      <c r="E27" s="129">
        <v>23</v>
      </c>
      <c r="F27" s="130">
        <v>106786627.6435</v>
      </c>
      <c r="G27" s="127">
        <v>1</v>
      </c>
      <c r="H27" s="131">
        <v>11</v>
      </c>
      <c r="I27" s="172">
        <f t="shared" si="0"/>
        <v>0.11188766143894649</v>
      </c>
    </row>
    <row r="28" spans="1:9" x14ac:dyDescent="0.3">
      <c r="A28" s="107" t="s">
        <v>52</v>
      </c>
      <c r="B28" s="108" t="s">
        <v>173</v>
      </c>
      <c r="C28" s="76">
        <v>345</v>
      </c>
      <c r="D28" s="109">
        <v>78656064</v>
      </c>
      <c r="E28" s="32">
        <v>27</v>
      </c>
      <c r="F28" s="110">
        <v>158865036.91</v>
      </c>
      <c r="G28" s="76">
        <v>2</v>
      </c>
      <c r="H28" s="111">
        <v>33</v>
      </c>
      <c r="I28" s="29">
        <f t="shared" si="0"/>
        <v>0.24330210151507356</v>
      </c>
    </row>
    <row r="29" spans="1:9" x14ac:dyDescent="0.3">
      <c r="A29" s="114" t="s">
        <v>62</v>
      </c>
      <c r="B29" s="115" t="s">
        <v>174</v>
      </c>
      <c r="C29" s="84">
        <v>59</v>
      </c>
      <c r="D29" s="116">
        <v>100171122</v>
      </c>
      <c r="E29" s="45">
        <v>11</v>
      </c>
      <c r="F29" s="117">
        <v>72458475</v>
      </c>
      <c r="G29" s="84">
        <v>1</v>
      </c>
      <c r="H29" s="118">
        <v>8</v>
      </c>
      <c r="I29" s="42">
        <f t="shared" si="0"/>
        <v>0.12967680656368608</v>
      </c>
    </row>
    <row r="30" spans="1:9" x14ac:dyDescent="0.3">
      <c r="A30" s="119" t="s">
        <v>56</v>
      </c>
      <c r="B30" s="120" t="s">
        <v>175</v>
      </c>
      <c r="C30" s="86">
        <v>356</v>
      </c>
      <c r="D30" s="121">
        <v>203827488</v>
      </c>
      <c r="E30" s="49">
        <v>14</v>
      </c>
      <c r="F30" s="122">
        <v>65437918.017999999</v>
      </c>
      <c r="G30" s="86">
        <v>1</v>
      </c>
      <c r="H30" s="124">
        <v>15</v>
      </c>
      <c r="I30" s="46">
        <f t="shared" si="0"/>
        <v>0.24564652959300667</v>
      </c>
    </row>
    <row r="31" spans="1:9" x14ac:dyDescent="0.3">
      <c r="A31" s="119" t="s">
        <v>68</v>
      </c>
      <c r="B31" s="120" t="s">
        <v>176</v>
      </c>
      <c r="C31" s="86">
        <v>110</v>
      </c>
      <c r="D31" s="121">
        <v>12153160</v>
      </c>
      <c r="E31" s="49">
        <v>4</v>
      </c>
      <c r="F31" s="122">
        <v>11519327</v>
      </c>
      <c r="G31" s="86">
        <v>0</v>
      </c>
      <c r="H31" s="132">
        <v>4</v>
      </c>
      <c r="I31" s="46">
        <f t="shared" si="0"/>
        <v>3.3805277012942947E-2</v>
      </c>
    </row>
    <row r="32" spans="1:9" x14ac:dyDescent="0.3">
      <c r="A32" s="119" t="s">
        <v>53</v>
      </c>
      <c r="B32" s="120" t="s">
        <v>177</v>
      </c>
      <c r="C32" s="86">
        <v>362</v>
      </c>
      <c r="D32" s="121">
        <v>232488015</v>
      </c>
      <c r="E32" s="49">
        <v>19</v>
      </c>
      <c r="F32" s="122">
        <v>81533177.562000006</v>
      </c>
      <c r="G32" s="86">
        <v>0</v>
      </c>
      <c r="H32" s="124">
        <v>11</v>
      </c>
      <c r="I32" s="46">
        <f t="shared" si="0"/>
        <v>0.24241016206350624</v>
      </c>
    </row>
    <row r="33" spans="1:9" x14ac:dyDescent="0.3">
      <c r="A33" s="119" t="s">
        <v>178</v>
      </c>
      <c r="B33" s="120" t="s">
        <v>179</v>
      </c>
      <c r="C33" s="86">
        <v>188</v>
      </c>
      <c r="D33" s="121">
        <v>2235442</v>
      </c>
      <c r="E33" s="49">
        <v>27</v>
      </c>
      <c r="F33" s="122">
        <v>119681764.8045</v>
      </c>
      <c r="G33" s="86">
        <v>1</v>
      </c>
      <c r="H33" s="124">
        <v>14</v>
      </c>
      <c r="I33" s="46">
        <f t="shared" si="0"/>
        <v>0.11820013401841269</v>
      </c>
    </row>
    <row r="34" spans="1:9" ht="15" thickBot="1" x14ac:dyDescent="0.35">
      <c r="A34" s="133" t="s">
        <v>63</v>
      </c>
      <c r="B34" s="134" t="s">
        <v>180</v>
      </c>
      <c r="C34" s="92">
        <v>64</v>
      </c>
      <c r="D34" s="135">
        <v>1397568</v>
      </c>
      <c r="E34" s="53">
        <v>4</v>
      </c>
      <c r="F34" s="136">
        <v>10225777.25</v>
      </c>
      <c r="G34" s="92">
        <v>1</v>
      </c>
      <c r="H34" s="137">
        <v>4</v>
      </c>
      <c r="I34" s="50">
        <f t="shared" si="0"/>
        <v>4.5256889292880603E-2</v>
      </c>
    </row>
    <row r="35" spans="1:9" ht="15" thickTop="1" x14ac:dyDescent="0.3">
      <c r="E35" s="138"/>
    </row>
    <row r="36" spans="1:9" x14ac:dyDescent="0.3">
      <c r="B36" s="188"/>
      <c r="C36" s="188"/>
      <c r="D36" s="188"/>
      <c r="E36" s="188"/>
      <c r="F36" s="188"/>
      <c r="G36" s="188"/>
      <c r="H36" s="188"/>
    </row>
    <row r="37" spans="1:9" x14ac:dyDescent="0.3">
      <c r="B37" s="188"/>
      <c r="C37" s="188"/>
      <c r="D37" s="188"/>
      <c r="E37" s="188"/>
      <c r="F37" s="188"/>
      <c r="G37" s="188"/>
      <c r="H37" s="188"/>
    </row>
    <row r="38" spans="1:9" x14ac:dyDescent="0.3">
      <c r="B38" s="188"/>
      <c r="C38" s="188"/>
      <c r="D38" s="188"/>
      <c r="E38" s="188"/>
      <c r="F38" s="188"/>
      <c r="G38" s="188"/>
      <c r="H38" s="188"/>
    </row>
    <row r="39" spans="1:9" x14ac:dyDescent="0.3">
      <c r="B39" s="188"/>
      <c r="C39" s="188"/>
      <c r="D39" s="188"/>
      <c r="E39" s="188"/>
      <c r="F39" s="188"/>
      <c r="G39" s="188"/>
      <c r="H39" s="188"/>
    </row>
    <row r="40" spans="1:9" x14ac:dyDescent="0.3">
      <c r="B40" s="188"/>
      <c r="C40" s="188"/>
      <c r="D40" s="188"/>
      <c r="E40" s="188"/>
      <c r="F40" s="188"/>
      <c r="G40" s="188"/>
      <c r="H40" s="188"/>
    </row>
    <row r="41" spans="1:9" x14ac:dyDescent="0.3">
      <c r="B41" s="188"/>
      <c r="C41" s="188"/>
      <c r="D41" s="188"/>
      <c r="E41" s="188"/>
      <c r="F41" s="188"/>
      <c r="G41" s="188"/>
      <c r="H41" s="188"/>
    </row>
    <row r="42" spans="1:9" x14ac:dyDescent="0.3">
      <c r="B42" s="188"/>
      <c r="C42" s="188"/>
      <c r="D42" s="188"/>
      <c r="E42" s="188"/>
      <c r="F42" s="188"/>
      <c r="G42" s="188"/>
      <c r="H42" s="188"/>
    </row>
    <row r="43" spans="1:9" x14ac:dyDescent="0.3">
      <c r="B43" s="188"/>
      <c r="C43" s="188"/>
      <c r="D43" s="188"/>
      <c r="E43" s="188"/>
      <c r="F43" s="188"/>
      <c r="G43" s="188"/>
      <c r="H43" s="188"/>
    </row>
    <row r="44" spans="1:9" x14ac:dyDescent="0.3">
      <c r="B44" s="188"/>
      <c r="C44" s="188"/>
      <c r="D44" s="188"/>
      <c r="E44" s="188"/>
      <c r="F44" s="188"/>
      <c r="G44" s="188"/>
      <c r="H44" s="188"/>
    </row>
  </sheetData>
  <autoFilter ref="C2:I34"/>
  <mergeCells count="1">
    <mergeCell ref="B36:H44"/>
  </mergeCells>
  <conditionalFormatting sqref="E45:E65536 E1:E35">
    <cfRule type="top10" dxfId="4" priority="4" stopIfTrue="1" rank="1"/>
  </conditionalFormatting>
  <conditionalFormatting sqref="F45:F65536 F1:F35">
    <cfRule type="top10" dxfId="3" priority="3" stopIfTrue="1" rank="1"/>
  </conditionalFormatting>
  <conditionalFormatting sqref="H45:H65536 I2 H1:H35">
    <cfRule type="top10" dxfId="2" priority="2" stopIfTrue="1" rank="1"/>
  </conditionalFormatting>
  <conditionalFormatting sqref="C11">
    <cfRule type="top10" dxfId="1" priority="1" stopIfTrue="1" rank="1"/>
  </conditionalFormatting>
  <conditionalFormatting sqref="D45:D65536 D1:D35">
    <cfRule type="top10" dxfId="0" priority="5" stopIfTrue="1" rank="1"/>
  </conditionalFormatting>
  <pageMargins left="0.7" right="0.7" top="0.75" bottom="0.75" header="0.3" footer="0.3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4"/>
  <sheetViews>
    <sheetView workbookViewId="0">
      <selection activeCell="F2" sqref="F2"/>
    </sheetView>
  </sheetViews>
  <sheetFormatPr baseColWidth="10" defaultRowHeight="14.4" x14ac:dyDescent="0.3"/>
  <cols>
    <col min="1" max="1" width="6.6640625" style="8" customWidth="1"/>
    <col min="2" max="2" width="20.5546875" style="166" bestFit="1" customWidth="1"/>
    <col min="3" max="3" width="11.5546875" style="8" bestFit="1" customWidth="1"/>
    <col min="4" max="4" width="11.109375" style="166" bestFit="1" customWidth="1"/>
    <col min="5" max="5" width="13.6640625" style="8" bestFit="1" customWidth="1"/>
    <col min="6" max="6" width="12" style="166" bestFit="1" customWidth="1"/>
    <col min="7" max="7" width="10.109375" style="8" hidden="1" customWidth="1"/>
    <col min="8" max="8" width="10.33203125" style="8" hidden="1" customWidth="1"/>
    <col min="9" max="9" width="9.109375" style="8" hidden="1" customWidth="1"/>
    <col min="10" max="10" width="16.5546875" style="8" hidden="1" customWidth="1"/>
    <col min="11" max="11" width="11.44140625" style="8"/>
    <col min="12" max="12" width="11.88671875" style="8" bestFit="1" customWidth="1"/>
    <col min="13" max="257" width="11.44140625" style="8"/>
    <col min="258" max="258" width="21.88671875" style="8" bestFit="1" customWidth="1"/>
    <col min="259" max="513" width="11.44140625" style="8"/>
    <col min="514" max="514" width="21.88671875" style="8" bestFit="1" customWidth="1"/>
    <col min="515" max="769" width="11.44140625" style="8"/>
    <col min="770" max="770" width="21.88671875" style="8" bestFit="1" customWidth="1"/>
    <col min="771" max="1025" width="11.44140625" style="8"/>
    <col min="1026" max="1026" width="21.88671875" style="8" bestFit="1" customWidth="1"/>
    <col min="1027" max="1281" width="11.44140625" style="8"/>
    <col min="1282" max="1282" width="21.88671875" style="8" bestFit="1" customWidth="1"/>
    <col min="1283" max="1537" width="11.44140625" style="8"/>
    <col min="1538" max="1538" width="21.88671875" style="8" bestFit="1" customWidth="1"/>
    <col min="1539" max="1793" width="11.44140625" style="8"/>
    <col min="1794" max="1794" width="21.88671875" style="8" bestFit="1" customWidth="1"/>
    <col min="1795" max="2049" width="11.44140625" style="8"/>
    <col min="2050" max="2050" width="21.88671875" style="8" bestFit="1" customWidth="1"/>
    <col min="2051" max="2305" width="11.44140625" style="8"/>
    <col min="2306" max="2306" width="21.88671875" style="8" bestFit="1" customWidth="1"/>
    <col min="2307" max="2561" width="11.44140625" style="8"/>
    <col min="2562" max="2562" width="21.88671875" style="8" bestFit="1" customWidth="1"/>
    <col min="2563" max="2817" width="11.44140625" style="8"/>
    <col min="2818" max="2818" width="21.88671875" style="8" bestFit="1" customWidth="1"/>
    <col min="2819" max="3073" width="11.44140625" style="8"/>
    <col min="3074" max="3074" width="21.88671875" style="8" bestFit="1" customWidth="1"/>
    <col min="3075" max="3329" width="11.44140625" style="8"/>
    <col min="3330" max="3330" width="21.88671875" style="8" bestFit="1" customWidth="1"/>
    <col min="3331" max="3585" width="11.44140625" style="8"/>
    <col min="3586" max="3586" width="21.88671875" style="8" bestFit="1" customWidth="1"/>
    <col min="3587" max="3841" width="11.44140625" style="8"/>
    <col min="3842" max="3842" width="21.88671875" style="8" bestFit="1" customWidth="1"/>
    <col min="3843" max="4097" width="11.44140625" style="8"/>
    <col min="4098" max="4098" width="21.88671875" style="8" bestFit="1" customWidth="1"/>
    <col min="4099" max="4353" width="11.44140625" style="8"/>
    <col min="4354" max="4354" width="21.88671875" style="8" bestFit="1" customWidth="1"/>
    <col min="4355" max="4609" width="11.44140625" style="8"/>
    <col min="4610" max="4610" width="21.88671875" style="8" bestFit="1" customWidth="1"/>
    <col min="4611" max="4865" width="11.44140625" style="8"/>
    <col min="4866" max="4866" width="21.88671875" style="8" bestFit="1" customWidth="1"/>
    <col min="4867" max="5121" width="11.44140625" style="8"/>
    <col min="5122" max="5122" width="21.88671875" style="8" bestFit="1" customWidth="1"/>
    <col min="5123" max="5377" width="11.44140625" style="8"/>
    <col min="5378" max="5378" width="21.88671875" style="8" bestFit="1" customWidth="1"/>
    <col min="5379" max="5633" width="11.44140625" style="8"/>
    <col min="5634" max="5634" width="21.88671875" style="8" bestFit="1" customWidth="1"/>
    <col min="5635" max="5889" width="11.44140625" style="8"/>
    <col min="5890" max="5890" width="21.88671875" style="8" bestFit="1" customWidth="1"/>
    <col min="5891" max="6145" width="11.44140625" style="8"/>
    <col min="6146" max="6146" width="21.88671875" style="8" bestFit="1" customWidth="1"/>
    <col min="6147" max="6401" width="11.44140625" style="8"/>
    <col min="6402" max="6402" width="21.88671875" style="8" bestFit="1" customWidth="1"/>
    <col min="6403" max="6657" width="11.44140625" style="8"/>
    <col min="6658" max="6658" width="21.88671875" style="8" bestFit="1" customWidth="1"/>
    <col min="6659" max="6913" width="11.44140625" style="8"/>
    <col min="6914" max="6914" width="21.88671875" style="8" bestFit="1" customWidth="1"/>
    <col min="6915" max="7169" width="11.44140625" style="8"/>
    <col min="7170" max="7170" width="21.88671875" style="8" bestFit="1" customWidth="1"/>
    <col min="7171" max="7425" width="11.44140625" style="8"/>
    <col min="7426" max="7426" width="21.88671875" style="8" bestFit="1" customWidth="1"/>
    <col min="7427" max="7681" width="11.44140625" style="8"/>
    <col min="7682" max="7682" width="21.88671875" style="8" bestFit="1" customWidth="1"/>
    <col min="7683" max="7937" width="11.44140625" style="8"/>
    <col min="7938" max="7938" width="21.88671875" style="8" bestFit="1" customWidth="1"/>
    <col min="7939" max="8193" width="11.44140625" style="8"/>
    <col min="8194" max="8194" width="21.88671875" style="8" bestFit="1" customWidth="1"/>
    <col min="8195" max="8449" width="11.44140625" style="8"/>
    <col min="8450" max="8450" width="21.88671875" style="8" bestFit="1" customWidth="1"/>
    <col min="8451" max="8705" width="11.44140625" style="8"/>
    <col min="8706" max="8706" width="21.88671875" style="8" bestFit="1" customWidth="1"/>
    <col min="8707" max="8961" width="11.44140625" style="8"/>
    <col min="8962" max="8962" width="21.88671875" style="8" bestFit="1" customWidth="1"/>
    <col min="8963" max="9217" width="11.44140625" style="8"/>
    <col min="9218" max="9218" width="21.88671875" style="8" bestFit="1" customWidth="1"/>
    <col min="9219" max="9473" width="11.44140625" style="8"/>
    <col min="9474" max="9474" width="21.88671875" style="8" bestFit="1" customWidth="1"/>
    <col min="9475" max="9729" width="11.44140625" style="8"/>
    <col min="9730" max="9730" width="21.88671875" style="8" bestFit="1" customWidth="1"/>
    <col min="9731" max="9985" width="11.44140625" style="8"/>
    <col min="9986" max="9986" width="21.88671875" style="8" bestFit="1" customWidth="1"/>
    <col min="9987" max="10241" width="11.44140625" style="8"/>
    <col min="10242" max="10242" width="21.88671875" style="8" bestFit="1" customWidth="1"/>
    <col min="10243" max="10497" width="11.44140625" style="8"/>
    <col min="10498" max="10498" width="21.88671875" style="8" bestFit="1" customWidth="1"/>
    <col min="10499" max="10753" width="11.44140625" style="8"/>
    <col min="10754" max="10754" width="21.88671875" style="8" bestFit="1" customWidth="1"/>
    <col min="10755" max="11009" width="11.44140625" style="8"/>
    <col min="11010" max="11010" width="21.88671875" style="8" bestFit="1" customWidth="1"/>
    <col min="11011" max="11265" width="11.44140625" style="8"/>
    <col min="11266" max="11266" width="21.88671875" style="8" bestFit="1" customWidth="1"/>
    <col min="11267" max="11521" width="11.44140625" style="8"/>
    <col min="11522" max="11522" width="21.88671875" style="8" bestFit="1" customWidth="1"/>
    <col min="11523" max="11777" width="11.44140625" style="8"/>
    <col min="11778" max="11778" width="21.88671875" style="8" bestFit="1" customWidth="1"/>
    <col min="11779" max="12033" width="11.44140625" style="8"/>
    <col min="12034" max="12034" width="21.88671875" style="8" bestFit="1" customWidth="1"/>
    <col min="12035" max="12289" width="11.44140625" style="8"/>
    <col min="12290" max="12290" width="21.88671875" style="8" bestFit="1" customWidth="1"/>
    <col min="12291" max="12545" width="11.44140625" style="8"/>
    <col min="12546" max="12546" width="21.88671875" style="8" bestFit="1" customWidth="1"/>
    <col min="12547" max="12801" width="11.44140625" style="8"/>
    <col min="12802" max="12802" width="21.88671875" style="8" bestFit="1" customWidth="1"/>
    <col min="12803" max="13057" width="11.44140625" style="8"/>
    <col min="13058" max="13058" width="21.88671875" style="8" bestFit="1" customWidth="1"/>
    <col min="13059" max="13313" width="11.44140625" style="8"/>
    <col min="13314" max="13314" width="21.88671875" style="8" bestFit="1" customWidth="1"/>
    <col min="13315" max="13569" width="11.44140625" style="8"/>
    <col min="13570" max="13570" width="21.88671875" style="8" bestFit="1" customWidth="1"/>
    <col min="13571" max="13825" width="11.44140625" style="8"/>
    <col min="13826" max="13826" width="21.88671875" style="8" bestFit="1" customWidth="1"/>
    <col min="13827" max="14081" width="11.44140625" style="8"/>
    <col min="14082" max="14082" width="21.88671875" style="8" bestFit="1" customWidth="1"/>
    <col min="14083" max="14337" width="11.44140625" style="8"/>
    <col min="14338" max="14338" width="21.88671875" style="8" bestFit="1" customWidth="1"/>
    <col min="14339" max="14593" width="11.44140625" style="8"/>
    <col min="14594" max="14594" width="21.88671875" style="8" bestFit="1" customWidth="1"/>
    <col min="14595" max="14849" width="11.44140625" style="8"/>
    <col min="14850" max="14850" width="21.88671875" style="8" bestFit="1" customWidth="1"/>
    <col min="14851" max="15105" width="11.44140625" style="8"/>
    <col min="15106" max="15106" width="21.88671875" style="8" bestFit="1" customWidth="1"/>
    <col min="15107" max="15361" width="11.44140625" style="8"/>
    <col min="15362" max="15362" width="21.88671875" style="8" bestFit="1" customWidth="1"/>
    <col min="15363" max="15617" width="11.44140625" style="8"/>
    <col min="15618" max="15618" width="21.88671875" style="8" bestFit="1" customWidth="1"/>
    <col min="15619" max="15873" width="11.44140625" style="8"/>
    <col min="15874" max="15874" width="21.88671875" style="8" bestFit="1" customWidth="1"/>
    <col min="15875" max="16129" width="11.44140625" style="8"/>
    <col min="16130" max="16130" width="21.88671875" style="8" bestFit="1" customWidth="1"/>
    <col min="16131" max="16384" width="11.44140625" style="8"/>
  </cols>
  <sheetData>
    <row r="1" spans="1:10" s="71" customFormat="1" ht="28.8" x14ac:dyDescent="0.3">
      <c r="A1" s="139" t="s">
        <v>181</v>
      </c>
      <c r="B1" s="140" t="s">
        <v>8</v>
      </c>
      <c r="C1" s="141" t="s">
        <v>182</v>
      </c>
      <c r="D1" s="142" t="s">
        <v>183</v>
      </c>
      <c r="E1" s="143" t="s">
        <v>184</v>
      </c>
      <c r="F1" s="144" t="s">
        <v>185</v>
      </c>
      <c r="G1" s="145" t="s">
        <v>186</v>
      </c>
      <c r="H1" s="145" t="s">
        <v>187</v>
      </c>
      <c r="I1" s="145" t="s">
        <v>188</v>
      </c>
      <c r="J1" s="145" t="s">
        <v>189</v>
      </c>
    </row>
    <row r="2" spans="1:10" ht="15" x14ac:dyDescent="0.25">
      <c r="A2" s="146" t="s">
        <v>147</v>
      </c>
      <c r="B2" s="147" t="s">
        <v>10</v>
      </c>
      <c r="C2" s="30">
        <f>'[1]Índice capital humano'!N2</f>
        <v>6.9248254945716819E-2</v>
      </c>
      <c r="D2" s="148">
        <f>'[1]Capacidades en Desarrollo Cient'!N2</f>
        <v>8.9853927066091258E-2</v>
      </c>
      <c r="E2" s="30">
        <f>'[1]Índice Cap INNOV'!I3</f>
        <v>0.13774552667120854</v>
      </c>
      <c r="F2" s="148">
        <f t="shared" ref="F2:F33" si="0">((C2*0.3333)+(D2*0.3333)+(E2*0.3333))</f>
        <v>9.8939341304049438E-2</v>
      </c>
      <c r="G2" s="149">
        <f>F2*100</f>
        <v>9.8939341304049435</v>
      </c>
      <c r="I2" s="55">
        <f t="shared" ref="I2:I33" si="1">(C2*0.5)+(D2*0.5)</f>
        <v>7.9551091005904045E-2</v>
      </c>
    </row>
    <row r="3" spans="1:10" ht="15" x14ac:dyDescent="0.25">
      <c r="A3" s="146" t="s">
        <v>148</v>
      </c>
      <c r="B3" s="150" t="s">
        <v>11</v>
      </c>
      <c r="C3" s="30">
        <f>'[1]Índice capital humano'!N3</f>
        <v>0.19433887077802323</v>
      </c>
      <c r="D3" s="148">
        <f>'[1]Capacidades en Desarrollo Cient'!N3</f>
        <v>0.1765834915377382</v>
      </c>
      <c r="E3" s="30">
        <f>'[1]Índice Cap INNOV'!I4</f>
        <v>0.23573356875410453</v>
      </c>
      <c r="F3" s="148">
        <f t="shared" si="0"/>
        <v>0.20219842182558634</v>
      </c>
      <c r="G3" s="149">
        <f t="shared" ref="G3:G33" si="2">F3*100</f>
        <v>20.219842182558633</v>
      </c>
      <c r="I3" s="55">
        <f t="shared" si="1"/>
        <v>0.18546118115788071</v>
      </c>
    </row>
    <row r="4" spans="1:10" ht="15" x14ac:dyDescent="0.25">
      <c r="A4" s="151" t="s">
        <v>149</v>
      </c>
      <c r="B4" s="152" t="s">
        <v>12</v>
      </c>
      <c r="C4" s="153">
        <f>'[1]Índice capital humano'!N4</f>
        <v>0.12019386967206322</v>
      </c>
      <c r="D4" s="154">
        <f>'[1]Capacidades en Desarrollo Cient'!N4</f>
        <v>7.4484925573268509E-2</v>
      </c>
      <c r="E4" s="153">
        <f>'[1]Índice Cap INNOV'!I5</f>
        <v>4.403573189152387E-2</v>
      </c>
      <c r="F4" s="154">
        <f t="shared" si="0"/>
        <v>7.9563551894713966E-2</v>
      </c>
      <c r="G4" s="149">
        <f t="shared" si="2"/>
        <v>7.9563551894713962</v>
      </c>
      <c r="I4" s="55">
        <f t="shared" si="1"/>
        <v>9.7339397622665857E-2</v>
      </c>
    </row>
    <row r="5" spans="1:10" ht="15" x14ac:dyDescent="0.25">
      <c r="A5" s="146" t="s">
        <v>150</v>
      </c>
      <c r="B5" s="150" t="s">
        <v>13</v>
      </c>
      <c r="C5" s="30">
        <f>'[1]Índice capital humano'!N5</f>
        <v>5.5736789521828076E-2</v>
      </c>
      <c r="D5" s="148">
        <f>'[1]Capacidades en Desarrollo Cient'!N5</f>
        <v>6.9513311368677874E-2</v>
      </c>
      <c r="E5" s="30">
        <f>'[1]Índice Cap INNOV'!I6</f>
        <v>1.5580860413844096E-2</v>
      </c>
      <c r="F5" s="148">
        <f t="shared" si="0"/>
        <v>4.6938959402739872E-2</v>
      </c>
      <c r="G5" s="149">
        <f t="shared" si="2"/>
        <v>4.693895940273987</v>
      </c>
      <c r="I5" s="55">
        <f t="shared" si="1"/>
        <v>6.2625050445252975E-2</v>
      </c>
    </row>
    <row r="6" spans="1:10" ht="15" x14ac:dyDescent="0.25">
      <c r="A6" s="146" t="s">
        <v>151</v>
      </c>
      <c r="B6" s="150" t="s">
        <v>14</v>
      </c>
      <c r="C6" s="30">
        <f>'[1]Índice capital humano'!N6</f>
        <v>6.7646998393715352E-2</v>
      </c>
      <c r="D6" s="148">
        <f>'[1]Capacidades en Desarrollo Cient'!N6</f>
        <v>0.18512859354810915</v>
      </c>
      <c r="E6" s="30">
        <f>'[1]Índice Cap INNOV'!I7</f>
        <v>7.7364238923989831E-2</v>
      </c>
      <c r="F6" s="148">
        <f t="shared" si="0"/>
        <v>0.11003560562757592</v>
      </c>
      <c r="G6" s="149">
        <f t="shared" si="2"/>
        <v>11.003560562757592</v>
      </c>
      <c r="I6" s="55">
        <f t="shared" si="1"/>
        <v>0.12638779597091226</v>
      </c>
    </row>
    <row r="7" spans="1:10" ht="15" x14ac:dyDescent="0.25">
      <c r="A7" s="146" t="s">
        <v>152</v>
      </c>
      <c r="B7" s="150" t="s">
        <v>15</v>
      </c>
      <c r="C7" s="30">
        <f>'[1]Índice capital humano'!N7</f>
        <v>9.5115338978658939E-2</v>
      </c>
      <c r="D7" s="148">
        <f>'[1]Capacidades en Desarrollo Cient'!N7</f>
        <v>0.16889237117536354</v>
      </c>
      <c r="E7" s="30">
        <f>'[1]Índice Cap INNOV'!I8</f>
        <v>0.22231704713668349</v>
      </c>
      <c r="F7" s="148">
        <f t="shared" si="0"/>
        <v>0.1620920416049923</v>
      </c>
      <c r="G7" s="149">
        <f t="shared" si="2"/>
        <v>16.20920416049923</v>
      </c>
      <c r="I7" s="55">
        <f t="shared" si="1"/>
        <v>0.13200385507701123</v>
      </c>
    </row>
    <row r="8" spans="1:10" ht="15" x14ac:dyDescent="0.25">
      <c r="A8" s="146" t="s">
        <v>153</v>
      </c>
      <c r="B8" s="150" t="s">
        <v>16</v>
      </c>
      <c r="C8" s="30">
        <f>'[1]Índice capital humano'!N8</f>
        <v>0.11389332886601806</v>
      </c>
      <c r="D8" s="148">
        <f>'[1]Capacidades en Desarrollo Cient'!N8</f>
        <v>0.22327367797665224</v>
      </c>
      <c r="E8" s="30">
        <f>'[1]Índice Cap INNOV'!I9</f>
        <v>0.29614913112753677</v>
      </c>
      <c r="F8" s="148">
        <f t="shared" si="0"/>
        <v>0.21108426878547001</v>
      </c>
      <c r="G8" s="149">
        <f t="shared" si="2"/>
        <v>21.108426878547</v>
      </c>
      <c r="I8" s="55">
        <f t="shared" si="1"/>
        <v>0.16858350342133516</v>
      </c>
    </row>
    <row r="9" spans="1:10" ht="15" x14ac:dyDescent="0.25">
      <c r="A9" s="146" t="s">
        <v>154</v>
      </c>
      <c r="B9" s="147" t="s">
        <v>17</v>
      </c>
      <c r="C9" s="30">
        <f>'[1]Índice capital humano'!N9</f>
        <v>0.13406171685228441</v>
      </c>
      <c r="D9" s="148">
        <f>'[1]Capacidades en Desarrollo Cient'!N9</f>
        <v>1.7806460615712102E-2</v>
      </c>
      <c r="E9" s="30">
        <f>'[1]Índice Cap INNOV'!I10</f>
        <v>4.9025183506612509E-2</v>
      </c>
      <c r="F9" s="148">
        <f t="shared" si="0"/>
        <v>6.6957757212837185E-2</v>
      </c>
      <c r="G9" s="149">
        <f t="shared" si="2"/>
        <v>6.6957757212837183</v>
      </c>
      <c r="I9" s="55">
        <f t="shared" si="1"/>
        <v>7.5934088733998262E-2</v>
      </c>
    </row>
    <row r="10" spans="1:10" x14ac:dyDescent="0.3">
      <c r="A10" s="146" t="s">
        <v>155</v>
      </c>
      <c r="B10" s="150" t="s">
        <v>18</v>
      </c>
      <c r="C10" s="30">
        <f>'[1]Índice capital humano'!N10</f>
        <v>1</v>
      </c>
      <c r="D10" s="148">
        <f>'[1]Capacidades en Desarrollo Cient'!N10</f>
        <v>0.8075</v>
      </c>
      <c r="E10" s="30">
        <f>'[1]Índice Cap INNOV'!I11</f>
        <v>0.87554114267955008</v>
      </c>
      <c r="F10" s="148">
        <f t="shared" si="0"/>
        <v>0.89425761285509409</v>
      </c>
      <c r="G10" s="149">
        <f t="shared" si="2"/>
        <v>89.42576128550941</v>
      </c>
      <c r="H10" s="8">
        <v>1</v>
      </c>
      <c r="I10" s="55">
        <f t="shared" si="1"/>
        <v>0.90375000000000005</v>
      </c>
    </row>
    <row r="11" spans="1:10" x14ac:dyDescent="0.3">
      <c r="A11" s="146" t="s">
        <v>156</v>
      </c>
      <c r="B11" s="147" t="s">
        <v>19</v>
      </c>
      <c r="C11" s="30">
        <f>'[1]Índice capital humano'!N11</f>
        <v>5.4715887739791788E-2</v>
      </c>
      <c r="D11" s="148">
        <f>'[1]Capacidades en Desarrollo Cient'!N11</f>
        <v>0.19998629380493721</v>
      </c>
      <c r="E11" s="30">
        <f>'[1]Índice Cap INNOV'!I12</f>
        <v>6.5911941892769346E-2</v>
      </c>
      <c r="F11" s="148">
        <f t="shared" si="0"/>
        <v>0.10686068734171819</v>
      </c>
      <c r="G11" s="149">
        <f t="shared" si="2"/>
        <v>10.686068734171819</v>
      </c>
      <c r="I11" s="55">
        <f t="shared" si="1"/>
        <v>0.12735109077236451</v>
      </c>
    </row>
    <row r="12" spans="1:10" x14ac:dyDescent="0.3">
      <c r="A12" s="146" t="s">
        <v>157</v>
      </c>
      <c r="B12" s="150" t="s">
        <v>20</v>
      </c>
      <c r="C12" s="30">
        <f>'[1]Índice capital humano'!N12</f>
        <v>0.30333126850845094</v>
      </c>
      <c r="D12" s="148">
        <f>'[1]Capacidades en Desarrollo Cient'!N12</f>
        <v>0.32793702741757419</v>
      </c>
      <c r="E12" s="30">
        <f>'[1]Índice Cap INNOV'!I13</f>
        <v>0.61705591567026008</v>
      </c>
      <c r="F12" s="148">
        <f t="shared" si="0"/>
        <v>0.41606645972504186</v>
      </c>
      <c r="G12" s="149">
        <f t="shared" si="2"/>
        <v>41.606645972504182</v>
      </c>
      <c r="H12" s="8">
        <v>2</v>
      </c>
      <c r="I12" s="55">
        <f t="shared" si="1"/>
        <v>0.31563414796301259</v>
      </c>
    </row>
    <row r="13" spans="1:10" x14ac:dyDescent="0.3">
      <c r="A13" s="146" t="s">
        <v>158</v>
      </c>
      <c r="B13" s="150" t="s">
        <v>21</v>
      </c>
      <c r="C13" s="30">
        <f>'[1]Índice capital humano'!N13</f>
        <v>0.15905473710925741</v>
      </c>
      <c r="D13" s="148">
        <f>'[1]Capacidades en Desarrollo Cient'!N13</f>
        <v>0.33559611256566413</v>
      </c>
      <c r="E13" s="30">
        <f>'[1]Índice Cap INNOV'!I14</f>
        <v>0.36490428500795219</v>
      </c>
      <c r="F13" s="148">
        <f t="shared" si="0"/>
        <v>0.2864897263898018</v>
      </c>
      <c r="G13" s="149">
        <f t="shared" si="2"/>
        <v>28.64897263898018</v>
      </c>
      <c r="I13" s="55">
        <f t="shared" si="1"/>
        <v>0.24732542483746078</v>
      </c>
    </row>
    <row r="14" spans="1:10" x14ac:dyDescent="0.3">
      <c r="A14" s="146" t="s">
        <v>159</v>
      </c>
      <c r="B14" s="147" t="s">
        <v>22</v>
      </c>
      <c r="C14" s="30">
        <f>'[1]Índice capital humano'!N14</f>
        <v>3.6444573482414325E-2</v>
      </c>
      <c r="D14" s="148">
        <f>'[1]Capacidades en Desarrollo Cient'!N14</f>
        <v>9.482142857142857E-2</v>
      </c>
      <c r="E14" s="30">
        <f>'[1]Índice Cap INNOV'!I15</f>
        <v>2.4110134113759236E-2</v>
      </c>
      <c r="F14" s="148">
        <f t="shared" si="0"/>
        <v>5.1786866184661787E-2</v>
      </c>
      <c r="G14" s="149">
        <f t="shared" si="2"/>
        <v>5.1786866184661786</v>
      </c>
      <c r="I14" s="55">
        <f t="shared" si="1"/>
        <v>6.5633001026921448E-2</v>
      </c>
    </row>
    <row r="15" spans="1:10" x14ac:dyDescent="0.3">
      <c r="A15" s="146" t="s">
        <v>160</v>
      </c>
      <c r="B15" s="147" t="s">
        <v>23</v>
      </c>
      <c r="C15" s="30">
        <f>'[1]Índice capital humano'!N15</f>
        <v>7.7810229727945851E-2</v>
      </c>
      <c r="D15" s="148">
        <f>'[1]Capacidades en Desarrollo Cient'!N15</f>
        <v>0.30714988830483364</v>
      </c>
      <c r="E15" s="30">
        <f>'[1]Índice Cap INNOV'!I16</f>
        <v>0.22361606686500327</v>
      </c>
      <c r="F15" s="148">
        <f t="shared" si="0"/>
        <v>0.20283844242643101</v>
      </c>
      <c r="G15" s="149">
        <f t="shared" si="2"/>
        <v>20.283844242643102</v>
      </c>
      <c r="I15" s="55">
        <f t="shared" si="1"/>
        <v>0.19248005901638976</v>
      </c>
    </row>
    <row r="16" spans="1:10" x14ac:dyDescent="0.3">
      <c r="A16" s="146" t="s">
        <v>161</v>
      </c>
      <c r="B16" s="150" t="s">
        <v>24</v>
      </c>
      <c r="C16" s="30">
        <f>'[1]Índice capital humano'!N16</f>
        <v>0.24030102511517099</v>
      </c>
      <c r="D16" s="148">
        <f>'[1]Capacidades en Desarrollo Cient'!N16</f>
        <v>0.22878630392009078</v>
      </c>
      <c r="E16" s="30">
        <f>'[1]Índice Cap INNOV'!I17</f>
        <v>0.5188189296078326</v>
      </c>
      <c r="F16" s="148">
        <f t="shared" si="0"/>
        <v>0.32926915600574336</v>
      </c>
      <c r="G16" s="149">
        <f t="shared" si="2"/>
        <v>32.926915600574333</v>
      </c>
      <c r="I16" s="55">
        <f t="shared" si="1"/>
        <v>0.23454366451763087</v>
      </c>
    </row>
    <row r="17" spans="1:9" x14ac:dyDescent="0.3">
      <c r="A17" s="146" t="s">
        <v>163</v>
      </c>
      <c r="B17" s="150" t="s">
        <v>25</v>
      </c>
      <c r="C17" s="30">
        <f>'[1]Índice capital humano'!N17</f>
        <v>0.14282224037563515</v>
      </c>
      <c r="D17" s="148">
        <f>'[1]Capacidades en Desarrollo Cient'!N17</f>
        <v>0.16389277244628173</v>
      </c>
      <c r="E17" s="30">
        <f>'[1]Índice Cap INNOV'!I18</f>
        <v>0.13562032613707203</v>
      </c>
      <c r="F17" s="148">
        <f t="shared" si="0"/>
        <v>0.14743036847503099</v>
      </c>
      <c r="G17" s="149">
        <f t="shared" si="2"/>
        <v>14.743036847503099</v>
      </c>
      <c r="I17" s="55">
        <f t="shared" si="1"/>
        <v>0.15335750641095844</v>
      </c>
    </row>
    <row r="18" spans="1:9" x14ac:dyDescent="0.3">
      <c r="A18" s="155" t="s">
        <v>164</v>
      </c>
      <c r="B18" s="156" t="s">
        <v>26</v>
      </c>
      <c r="C18" s="43">
        <f>'[1]Índice capital humano'!N18</f>
        <v>0.23359178688378845</v>
      </c>
      <c r="D18" s="157">
        <f>'[1]Capacidades en Desarrollo Cient'!N18</f>
        <v>0.14964309150006949</v>
      </c>
      <c r="E18" s="43">
        <f>'[1]Índice Cap INNOV'!I19</f>
        <v>0.11923887172975137</v>
      </c>
      <c r="F18" s="157">
        <f t="shared" si="0"/>
        <v>0.16747450091286598</v>
      </c>
      <c r="G18" s="149">
        <f t="shared" si="2"/>
        <v>16.747450091286598</v>
      </c>
      <c r="I18" s="55">
        <f t="shared" si="1"/>
        <v>0.19161743919192897</v>
      </c>
    </row>
    <row r="19" spans="1:9" x14ac:dyDescent="0.3">
      <c r="A19" s="158" t="s">
        <v>165</v>
      </c>
      <c r="B19" s="159" t="s">
        <v>27</v>
      </c>
      <c r="C19" s="47">
        <f>'[1]Índice capital humano'!N19</f>
        <v>4.9286718301129379E-2</v>
      </c>
      <c r="D19" s="160">
        <f>'[1]Capacidades en Desarrollo Cient'!N19</f>
        <v>7.9476623373159097E-2</v>
      </c>
      <c r="E19" s="47">
        <f>'[1]Índice Cap INNOV'!I20</f>
        <v>7.1167812254211371E-2</v>
      </c>
      <c r="F19" s="160">
        <f t="shared" si="0"/>
        <v>6.6637053604369001E-2</v>
      </c>
      <c r="G19" s="149">
        <f t="shared" si="2"/>
        <v>6.6637053604369001</v>
      </c>
      <c r="I19" s="55">
        <f t="shared" si="1"/>
        <v>6.4381670837144245E-2</v>
      </c>
    </row>
    <row r="20" spans="1:9" x14ac:dyDescent="0.3">
      <c r="A20" s="158" t="s">
        <v>166</v>
      </c>
      <c r="B20" s="161" t="s">
        <v>28</v>
      </c>
      <c r="C20" s="47">
        <f>'[1]Índice capital humano'!N20</f>
        <v>0.27241158211729616</v>
      </c>
      <c r="D20" s="160">
        <f>'[1]Capacidades en Desarrollo Cient'!N20</f>
        <v>0.22241304052828592</v>
      </c>
      <c r="E20" s="47">
        <f>'[1]Índice Cap INNOV'!I21</f>
        <v>0.62757828166972462</v>
      </c>
      <c r="F20" s="160">
        <f t="shared" si="0"/>
        <v>0.37409688800829172</v>
      </c>
      <c r="G20" s="149">
        <f t="shared" si="2"/>
        <v>37.409688800829173</v>
      </c>
      <c r="H20" s="8">
        <v>3</v>
      </c>
      <c r="I20" s="55">
        <f t="shared" si="1"/>
        <v>0.24741231132279104</v>
      </c>
    </row>
    <row r="21" spans="1:9" x14ac:dyDescent="0.3">
      <c r="A21" s="158" t="s">
        <v>167</v>
      </c>
      <c r="B21" s="161" t="s">
        <v>29</v>
      </c>
      <c r="C21" s="47">
        <f>'[1]Índice capital humano'!N21</f>
        <v>4.8082893090288271E-2</v>
      </c>
      <c r="D21" s="160">
        <f>'[1]Capacidades en Desarrollo Cient'!N21</f>
        <v>0.17201180966150018</v>
      </c>
      <c r="E21" s="47">
        <f>'[1]Índice Cap INNOV'!I22</f>
        <v>0.14485520336182131</v>
      </c>
      <c r="F21" s="160">
        <f t="shared" si="0"/>
        <v>0.12163780370766614</v>
      </c>
      <c r="G21" s="149">
        <f t="shared" si="2"/>
        <v>12.163780370766613</v>
      </c>
      <c r="I21" s="55">
        <f t="shared" si="1"/>
        <v>0.11004735137589422</v>
      </c>
    </row>
    <row r="22" spans="1:9" x14ac:dyDescent="0.3">
      <c r="A22" s="158" t="s">
        <v>168</v>
      </c>
      <c r="B22" s="161" t="s">
        <v>30</v>
      </c>
      <c r="C22" s="47">
        <f>'[1]Índice capital humano'!N22</f>
        <v>0.17791068647816272</v>
      </c>
      <c r="D22" s="160">
        <f>'[1]Capacidades en Desarrollo Cient'!N22</f>
        <v>0.24789889658644604</v>
      </c>
      <c r="E22" s="47">
        <f>'[1]Índice Cap INNOV'!I23</f>
        <v>0.31505524656090844</v>
      </c>
      <c r="F22" s="160">
        <f t="shared" si="0"/>
        <v>0.24693024771418487</v>
      </c>
      <c r="G22" s="149">
        <f t="shared" si="2"/>
        <v>24.693024771418486</v>
      </c>
      <c r="H22" s="162"/>
      <c r="I22" s="55">
        <f t="shared" si="1"/>
        <v>0.21290479153230438</v>
      </c>
    </row>
    <row r="23" spans="1:9" x14ac:dyDescent="0.3">
      <c r="A23" s="158" t="s">
        <v>169</v>
      </c>
      <c r="B23" s="161" t="s">
        <v>31</v>
      </c>
      <c r="C23" s="47">
        <f>'[1]Índice capital humano'!N23</f>
        <v>0.17599020792835418</v>
      </c>
      <c r="D23" s="160">
        <f>'[1]Capacidades en Desarrollo Cient'!N23</f>
        <v>0.29161880244374361</v>
      </c>
      <c r="E23" s="47">
        <f>'[1]Índice Cap INNOV'!I24</f>
        <v>0.25212239480290766</v>
      </c>
      <c r="F23" s="160">
        <f t="shared" si="0"/>
        <v>0.23988647734482929</v>
      </c>
      <c r="G23" s="149">
        <f t="shared" si="2"/>
        <v>23.988647734482928</v>
      </c>
      <c r="I23" s="55">
        <f t="shared" si="1"/>
        <v>0.23380450518604889</v>
      </c>
    </row>
    <row r="24" spans="1:9" x14ac:dyDescent="0.3">
      <c r="A24" s="158" t="s">
        <v>170</v>
      </c>
      <c r="B24" s="161" t="s">
        <v>32</v>
      </c>
      <c r="C24" s="47">
        <f>'[1]Índice capital humano'!N24</f>
        <v>5.5654455223107108E-2</v>
      </c>
      <c r="D24" s="160">
        <f>'[1]Capacidades en Desarrollo Cient'!N24</f>
        <v>0.15046039175045592</v>
      </c>
      <c r="E24" s="47">
        <f>'[1]Índice Cap INNOV'!I25</f>
        <v>2.419461704317679E-2</v>
      </c>
      <c r="F24" s="160">
        <f t="shared" si="0"/>
        <v>7.6762144356779374E-2</v>
      </c>
      <c r="G24" s="149">
        <f t="shared" si="2"/>
        <v>7.6762144356779372</v>
      </c>
      <c r="I24" s="55">
        <f t="shared" si="1"/>
        <v>0.10305742348678151</v>
      </c>
    </row>
    <row r="25" spans="1:9" x14ac:dyDescent="0.3">
      <c r="A25" s="158" t="s">
        <v>171</v>
      </c>
      <c r="B25" s="161" t="s">
        <v>33</v>
      </c>
      <c r="C25" s="47">
        <f>'[1]Índice capital humano'!N25</f>
        <v>0.15839395911106072</v>
      </c>
      <c r="D25" s="160">
        <f>'[1]Capacidades en Desarrollo Cient'!N25</f>
        <v>0.16216563247648758</v>
      </c>
      <c r="E25" s="47">
        <f>'[1]Índice Cap INNOV'!I26</f>
        <v>0.13199553039613837</v>
      </c>
      <c r="F25" s="160">
        <f t="shared" si="0"/>
        <v>0.15083662215716276</v>
      </c>
      <c r="G25" s="149">
        <f t="shared" si="2"/>
        <v>15.083662215716275</v>
      </c>
      <c r="I25" s="55">
        <f t="shared" si="1"/>
        <v>0.16027979579377416</v>
      </c>
    </row>
    <row r="26" spans="1:9" x14ac:dyDescent="0.3">
      <c r="A26" s="158" t="s">
        <v>172</v>
      </c>
      <c r="B26" s="161" t="s">
        <v>34</v>
      </c>
      <c r="C26" s="47">
        <f>'[1]Índice capital humano'!N26</f>
        <v>9.0897713922117873E-2</v>
      </c>
      <c r="D26" s="160">
        <f>'[1]Capacidades en Desarrollo Cient'!N26</f>
        <v>0.2097002069226736</v>
      </c>
      <c r="E26" s="47">
        <f>'[1]Índice Cap INNOV'!I27</f>
        <v>0.11188766143894649</v>
      </c>
      <c r="F26" s="160">
        <f t="shared" si="0"/>
        <v>0.13748144457516986</v>
      </c>
      <c r="G26" s="149">
        <f t="shared" si="2"/>
        <v>13.748144457516986</v>
      </c>
      <c r="I26" s="55">
        <f t="shared" si="1"/>
        <v>0.15029896042239574</v>
      </c>
    </row>
    <row r="27" spans="1:9" x14ac:dyDescent="0.3">
      <c r="A27" s="158" t="s">
        <v>173</v>
      </c>
      <c r="B27" s="161" t="s">
        <v>35</v>
      </c>
      <c r="C27" s="47">
        <f>'[1]Índice capital humano'!N27</f>
        <v>0.12062338719801138</v>
      </c>
      <c r="D27" s="160">
        <f>'[1]Capacidades en Desarrollo Cient'!N27</f>
        <v>0.15641185705825345</v>
      </c>
      <c r="E27" s="47">
        <f>'[1]Índice Cap INNOV'!I28</f>
        <v>0.24330210151507356</v>
      </c>
      <c r="F27" s="160">
        <f t="shared" si="0"/>
        <v>0.17342843734558705</v>
      </c>
      <c r="G27" s="149">
        <f t="shared" si="2"/>
        <v>17.342843734558706</v>
      </c>
      <c r="I27" s="55">
        <f t="shared" si="1"/>
        <v>0.1385176221281324</v>
      </c>
    </row>
    <row r="28" spans="1:9" x14ac:dyDescent="0.3">
      <c r="A28" s="158" t="s">
        <v>174</v>
      </c>
      <c r="B28" s="161" t="s">
        <v>36</v>
      </c>
      <c r="C28" s="47">
        <f>'[1]Índice capital humano'!N28</f>
        <v>5.5853964761172409E-2</v>
      </c>
      <c r="D28" s="160">
        <f>'[1]Capacidades en Desarrollo Cient'!N28</f>
        <v>0.25298947466445526</v>
      </c>
      <c r="E28" s="47">
        <f>'[1]Índice Cap INNOV'!I29</f>
        <v>0.12967680656368608</v>
      </c>
      <c r="F28" s="160">
        <f t="shared" si="0"/>
        <v>0.14615879798823828</v>
      </c>
      <c r="G28" s="149">
        <f t="shared" si="2"/>
        <v>14.615879798823828</v>
      </c>
      <c r="I28" s="55">
        <f t="shared" si="1"/>
        <v>0.15442171971281382</v>
      </c>
    </row>
    <row r="29" spans="1:9" x14ac:dyDescent="0.3">
      <c r="A29" s="158" t="s">
        <v>175</v>
      </c>
      <c r="B29" s="159" t="s">
        <v>37</v>
      </c>
      <c r="C29" s="47">
        <f>'[1]Índice capital humano'!N29</f>
        <v>7.4769329932508052E-2</v>
      </c>
      <c r="D29" s="160">
        <f>'[1]Capacidades en Desarrollo Cient'!N29</f>
        <v>0.33014468088591836</v>
      </c>
      <c r="E29" s="47">
        <f>'[1]Índice Cap INNOV'!I30</f>
        <v>0.24564652959300667</v>
      </c>
      <c r="F29" s="160">
        <f t="shared" si="0"/>
        <v>0.21683182811913065</v>
      </c>
      <c r="G29" s="149">
        <f t="shared" si="2"/>
        <v>21.683182811913067</v>
      </c>
      <c r="I29" s="55">
        <f t="shared" si="1"/>
        <v>0.20245700540921321</v>
      </c>
    </row>
    <row r="30" spans="1:9" x14ac:dyDescent="0.3">
      <c r="A30" s="158" t="s">
        <v>176</v>
      </c>
      <c r="B30" s="159" t="s">
        <v>38</v>
      </c>
      <c r="C30" s="47">
        <f>'[1]Índice capital humano'!N30</f>
        <v>4.8216364505810558E-2</v>
      </c>
      <c r="D30" s="160">
        <f>'[1]Capacidades en Desarrollo Cient'!N30</f>
        <v>0.13302402234542324</v>
      </c>
      <c r="E30" s="47">
        <f>'[1]Índice Cap INNOV'!I31</f>
        <v>3.3805277012942947E-2</v>
      </c>
      <c r="F30" s="160">
        <f t="shared" si="0"/>
        <v>7.1674719765930109E-2</v>
      </c>
      <c r="G30" s="149">
        <f t="shared" si="2"/>
        <v>7.1674719765930108</v>
      </c>
      <c r="I30" s="55">
        <f t="shared" si="1"/>
        <v>9.0620193425616891E-2</v>
      </c>
    </row>
    <row r="31" spans="1:9" x14ac:dyDescent="0.3">
      <c r="A31" s="158" t="s">
        <v>177</v>
      </c>
      <c r="B31" s="159" t="s">
        <v>39</v>
      </c>
      <c r="C31" s="47">
        <f>'[1]Índice capital humano'!N31</f>
        <v>0.18381414116108155</v>
      </c>
      <c r="D31" s="160">
        <f>'[1]Capacidades en Desarrollo Cient'!N31</f>
        <v>0.20866820264293987</v>
      </c>
      <c r="E31" s="47">
        <f>'[1]Índice Cap INNOV'!I32</f>
        <v>0.24241016206350624</v>
      </c>
      <c r="F31" s="160">
        <f t="shared" si="0"/>
        <v>0.21160967220564694</v>
      </c>
      <c r="G31" s="149">
        <f t="shared" si="2"/>
        <v>21.160967220564693</v>
      </c>
      <c r="I31" s="55">
        <f t="shared" si="1"/>
        <v>0.19624117190201071</v>
      </c>
    </row>
    <row r="32" spans="1:9" x14ac:dyDescent="0.3">
      <c r="A32" s="158" t="s">
        <v>179</v>
      </c>
      <c r="B32" s="161" t="s">
        <v>40</v>
      </c>
      <c r="C32" s="47">
        <f>'[1]Índice capital humano'!N32</f>
        <v>0.14704189748363894</v>
      </c>
      <c r="D32" s="160">
        <f>'[1]Capacidades en Desarrollo Cient'!N32</f>
        <v>0.16969063296917269</v>
      </c>
      <c r="E32" s="47">
        <f>'[1]Índice Cap INNOV'!I33</f>
        <v>0.11820013401841269</v>
      </c>
      <c r="F32" s="160">
        <f t="shared" si="0"/>
        <v>0.14496305706825907</v>
      </c>
      <c r="G32" s="149">
        <f t="shared" si="2"/>
        <v>14.496305706825908</v>
      </c>
      <c r="I32" s="55">
        <f t="shared" si="1"/>
        <v>0.15836626522640582</v>
      </c>
    </row>
    <row r="33" spans="1:9" ht="15" thickBot="1" x14ac:dyDescent="0.35">
      <c r="A33" s="163" t="s">
        <v>180</v>
      </c>
      <c r="B33" s="164" t="s">
        <v>41</v>
      </c>
      <c r="C33" s="51">
        <f>'[1]Índice capital humano'!N33</f>
        <v>7.1368938918960623E-2</v>
      </c>
      <c r="D33" s="165">
        <f>'[1]Capacidades en Desarrollo Cient'!N33</f>
        <v>0.15325776586739509</v>
      </c>
      <c r="E33" s="51">
        <f>'[1]Índice Cap INNOV'!I34</f>
        <v>4.5256889292880603E-2</v>
      </c>
      <c r="F33" s="165">
        <f t="shared" si="0"/>
        <v>8.9952201906609464E-2</v>
      </c>
      <c r="G33" s="149">
        <f t="shared" si="2"/>
        <v>8.9952201906609464</v>
      </c>
      <c r="I33" s="55">
        <f t="shared" si="1"/>
        <v>0.11231335239317786</v>
      </c>
    </row>
    <row r="34" spans="1:9" ht="15" thickTop="1" x14ac:dyDescent="0.3"/>
  </sheetData>
  <autoFilter ref="A1:J33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E4"/>
  <sheetViews>
    <sheetView workbookViewId="0">
      <selection sqref="A1:E1"/>
    </sheetView>
  </sheetViews>
  <sheetFormatPr baseColWidth="10" defaultRowHeight="14.4" x14ac:dyDescent="0.3"/>
  <cols>
    <col min="1" max="1" width="38.21875" customWidth="1"/>
  </cols>
  <sheetData>
    <row r="1" spans="1:5" ht="44.4" customHeight="1" x14ac:dyDescent="0.3">
      <c r="A1" s="192" t="s">
        <v>196</v>
      </c>
      <c r="B1" s="192"/>
      <c r="C1" s="192"/>
      <c r="D1" s="192"/>
      <c r="E1" s="192"/>
    </row>
    <row r="2" spans="1:5" x14ac:dyDescent="0.3">
      <c r="A2" s="178" t="s">
        <v>191</v>
      </c>
      <c r="B2" s="178" t="s">
        <v>192</v>
      </c>
      <c r="C2" s="178">
        <v>2014</v>
      </c>
      <c r="D2" s="178">
        <v>2015</v>
      </c>
      <c r="E2" s="178" t="s">
        <v>193</v>
      </c>
    </row>
    <row r="3" spans="1:5" ht="43.2" x14ac:dyDescent="0.3">
      <c r="A3" s="6" t="s">
        <v>74</v>
      </c>
      <c r="B3" s="173" t="s">
        <v>197</v>
      </c>
      <c r="C3" s="173" t="s">
        <v>199</v>
      </c>
      <c r="D3" s="173" t="s">
        <v>200</v>
      </c>
      <c r="E3" s="180">
        <v>0.01</v>
      </c>
    </row>
    <row r="4" spans="1:5" ht="43.2" x14ac:dyDescent="0.3">
      <c r="A4" s="5" t="s">
        <v>120</v>
      </c>
      <c r="B4" s="173" t="s">
        <v>198</v>
      </c>
      <c r="C4" s="176" t="s">
        <v>201</v>
      </c>
      <c r="D4" s="180">
        <v>0.20599999999999999</v>
      </c>
      <c r="E4" s="180">
        <v>0.4</v>
      </c>
    </row>
  </sheetData>
  <mergeCells count="1">
    <mergeCell ref="A1:E1"/>
  </mergeCells>
  <hyperlinks>
    <hyperlink ref="A1:E1" location="PECITI!A1" display="Resultados de los indicadores del Objetivo 1. Contribuir a que la inversión nacional en investigación científica y desarrollo tecnológico crezca anualmente y alcance el 1% del PIB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E5"/>
  <sheetViews>
    <sheetView workbookViewId="0">
      <selection sqref="A1:E1"/>
    </sheetView>
  </sheetViews>
  <sheetFormatPr baseColWidth="10" defaultRowHeight="14.4" x14ac:dyDescent="0.3"/>
  <cols>
    <col min="1" max="1" width="39.44140625" customWidth="1"/>
  </cols>
  <sheetData>
    <row r="1" spans="1:5" ht="42.6" customHeight="1" x14ac:dyDescent="0.3">
      <c r="A1" s="193" t="s">
        <v>202</v>
      </c>
      <c r="B1" s="193"/>
      <c r="C1" s="193"/>
      <c r="D1" s="193"/>
      <c r="E1" s="193"/>
    </row>
    <row r="2" spans="1:5" x14ac:dyDescent="0.3">
      <c r="A2" s="174" t="s">
        <v>191</v>
      </c>
      <c r="B2" s="174" t="s">
        <v>192</v>
      </c>
      <c r="C2" s="174">
        <v>2014</v>
      </c>
      <c r="D2" s="174">
        <v>2015</v>
      </c>
      <c r="E2" s="174" t="s">
        <v>193</v>
      </c>
    </row>
    <row r="3" spans="1:5" ht="28.8" x14ac:dyDescent="0.3">
      <c r="A3" s="5" t="s">
        <v>76</v>
      </c>
      <c r="B3" s="173" t="s">
        <v>203</v>
      </c>
      <c r="C3" s="2" t="s">
        <v>204</v>
      </c>
      <c r="D3" s="2" t="s">
        <v>205</v>
      </c>
      <c r="E3" s="184">
        <v>1.2</v>
      </c>
    </row>
    <row r="4" spans="1:5" ht="28.8" x14ac:dyDescent="0.3">
      <c r="A4" s="5" t="s">
        <v>77</v>
      </c>
      <c r="B4" s="173" t="s">
        <v>206</v>
      </c>
      <c r="C4" s="4" t="s">
        <v>207</v>
      </c>
      <c r="D4" s="4" t="s">
        <v>208</v>
      </c>
      <c r="E4" s="17">
        <v>115</v>
      </c>
    </row>
    <row r="5" spans="1:5" ht="43.2" x14ac:dyDescent="0.3">
      <c r="A5" s="5" t="s">
        <v>78</v>
      </c>
      <c r="B5" s="173" t="s">
        <v>209</v>
      </c>
      <c r="C5" s="173" t="s">
        <v>195</v>
      </c>
      <c r="D5" s="173" t="s">
        <v>195</v>
      </c>
      <c r="E5" s="185">
        <v>0.56000000000000005</v>
      </c>
    </row>
  </sheetData>
  <mergeCells count="1">
    <mergeCell ref="A1:E1"/>
  </mergeCells>
  <hyperlinks>
    <hyperlink ref="A1:E1" location="PECITI!A1" display="Resultados de los indicadores del Objetivo 2. Contribuir a la formación y fortalecimiento capital humano de alto nivel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E34"/>
  <sheetViews>
    <sheetView workbookViewId="0">
      <selection sqref="A1:E1"/>
    </sheetView>
  </sheetViews>
  <sheetFormatPr baseColWidth="10" defaultRowHeight="14.4" x14ac:dyDescent="0.3"/>
  <cols>
    <col min="1" max="1" width="49.88671875" customWidth="1"/>
  </cols>
  <sheetData>
    <row r="1" spans="1:5" ht="56.4" customHeight="1" x14ac:dyDescent="0.3">
      <c r="A1" s="193" t="s">
        <v>210</v>
      </c>
      <c r="B1" s="194"/>
      <c r="C1" s="194"/>
      <c r="D1" s="194"/>
      <c r="E1" s="194"/>
    </row>
    <row r="2" spans="1:5" x14ac:dyDescent="0.3">
      <c r="A2" s="175" t="s">
        <v>191</v>
      </c>
      <c r="B2" s="175" t="s">
        <v>192</v>
      </c>
      <c r="C2" s="175">
        <v>2014</v>
      </c>
      <c r="D2" s="175">
        <v>2015</v>
      </c>
      <c r="E2" s="175" t="s">
        <v>193</v>
      </c>
    </row>
    <row r="3" spans="1:5" s="7" customFormat="1" ht="28.8" x14ac:dyDescent="0.3">
      <c r="A3" s="5" t="s">
        <v>80</v>
      </c>
      <c r="B3" s="173" t="s">
        <v>211</v>
      </c>
      <c r="C3" s="2">
        <v>89</v>
      </c>
      <c r="D3" s="2">
        <v>89</v>
      </c>
      <c r="E3" s="2">
        <v>90</v>
      </c>
    </row>
    <row r="4" spans="1:5" s="7" customFormat="1" ht="28.8" x14ac:dyDescent="0.3">
      <c r="A4" s="5" t="s">
        <v>81</v>
      </c>
      <c r="B4" s="173" t="s">
        <v>212</v>
      </c>
      <c r="C4" s="2">
        <v>42</v>
      </c>
      <c r="D4" s="2">
        <v>39</v>
      </c>
      <c r="E4" s="2">
        <v>53</v>
      </c>
    </row>
    <row r="5" spans="1:5" s="7" customFormat="1" ht="28.8" x14ac:dyDescent="0.3">
      <c r="A5" s="5" t="s">
        <v>82</v>
      </c>
      <c r="B5" s="173" t="s">
        <v>213</v>
      </c>
      <c r="C5" s="2">
        <v>37</v>
      </c>
      <c r="D5" s="2">
        <v>38</v>
      </c>
      <c r="E5" s="2">
        <v>51</v>
      </c>
    </row>
    <row r="6" spans="1:5" s="7" customFormat="1" ht="28.8" x14ac:dyDescent="0.3">
      <c r="A6" s="5" t="s">
        <v>83</v>
      </c>
      <c r="B6" s="173" t="s">
        <v>214</v>
      </c>
      <c r="C6" s="2">
        <v>33</v>
      </c>
      <c r="D6" s="2">
        <v>37</v>
      </c>
      <c r="E6" s="2">
        <v>49</v>
      </c>
    </row>
    <row r="7" spans="1:5" s="7" customFormat="1" ht="28.8" x14ac:dyDescent="0.3">
      <c r="A7" s="5" t="s">
        <v>84</v>
      </c>
      <c r="B7" s="173" t="s">
        <v>215</v>
      </c>
      <c r="C7" s="2">
        <v>29</v>
      </c>
      <c r="D7" s="2">
        <v>27</v>
      </c>
      <c r="E7" s="2">
        <v>41</v>
      </c>
    </row>
    <row r="8" spans="1:5" s="7" customFormat="1" ht="28.8" x14ac:dyDescent="0.3">
      <c r="A8" s="5" t="s">
        <v>85</v>
      </c>
      <c r="B8" s="173" t="s">
        <v>216</v>
      </c>
      <c r="C8" s="2">
        <v>25</v>
      </c>
      <c r="D8" s="2">
        <v>23</v>
      </c>
      <c r="E8" s="2">
        <v>38</v>
      </c>
    </row>
    <row r="9" spans="1:5" s="7" customFormat="1" ht="28.8" x14ac:dyDescent="0.3">
      <c r="A9" s="5" t="s">
        <v>86</v>
      </c>
      <c r="B9" s="173" t="s">
        <v>217</v>
      </c>
      <c r="C9" s="2">
        <v>24</v>
      </c>
      <c r="D9" s="2">
        <v>24</v>
      </c>
      <c r="E9" s="2">
        <v>37</v>
      </c>
    </row>
    <row r="10" spans="1:5" s="7" customFormat="1" ht="28.8" x14ac:dyDescent="0.3">
      <c r="A10" s="5" t="s">
        <v>87</v>
      </c>
      <c r="B10" s="173" t="s">
        <v>217</v>
      </c>
      <c r="C10" s="2">
        <v>21</v>
      </c>
      <c r="D10" s="2">
        <v>22</v>
      </c>
      <c r="E10" s="2">
        <v>37</v>
      </c>
    </row>
    <row r="11" spans="1:5" s="7" customFormat="1" ht="28.8" x14ac:dyDescent="0.3">
      <c r="A11" s="5" t="s">
        <v>88</v>
      </c>
      <c r="B11" s="173" t="s">
        <v>218</v>
      </c>
      <c r="C11" s="2">
        <v>21</v>
      </c>
      <c r="D11" s="2">
        <v>22</v>
      </c>
      <c r="E11" s="2">
        <v>36</v>
      </c>
    </row>
    <row r="12" spans="1:5" s="7" customFormat="1" ht="28.8" x14ac:dyDescent="0.3">
      <c r="A12" s="5" t="s">
        <v>89</v>
      </c>
      <c r="B12" s="173" t="s">
        <v>219</v>
      </c>
      <c r="C12" s="2">
        <v>20</v>
      </c>
      <c r="D12" s="2">
        <v>21</v>
      </c>
      <c r="E12" s="2">
        <v>35</v>
      </c>
    </row>
    <row r="13" spans="1:5" s="7" customFormat="1" ht="28.8" x14ac:dyDescent="0.3">
      <c r="A13" s="5" t="s">
        <v>90</v>
      </c>
      <c r="B13" s="173" t="s">
        <v>220</v>
      </c>
      <c r="C13" s="2">
        <v>22</v>
      </c>
      <c r="D13" s="2">
        <v>19</v>
      </c>
      <c r="E13" s="2">
        <v>34</v>
      </c>
    </row>
    <row r="14" spans="1:5" s="7" customFormat="1" ht="28.8" x14ac:dyDescent="0.3">
      <c r="A14" s="5" t="s">
        <v>91</v>
      </c>
      <c r="B14" s="173" t="s">
        <v>221</v>
      </c>
      <c r="C14" s="2">
        <v>17</v>
      </c>
      <c r="D14" s="2">
        <v>19</v>
      </c>
      <c r="E14" s="2">
        <v>32</v>
      </c>
    </row>
    <row r="15" spans="1:5" s="7" customFormat="1" ht="28.8" x14ac:dyDescent="0.3">
      <c r="A15" s="5" t="s">
        <v>92</v>
      </c>
      <c r="B15" s="173" t="s">
        <v>221</v>
      </c>
      <c r="C15" s="2">
        <v>17</v>
      </c>
      <c r="D15" s="2">
        <v>18</v>
      </c>
      <c r="E15" s="2">
        <v>32</v>
      </c>
    </row>
    <row r="16" spans="1:5" s="7" customFormat="1" ht="28.8" x14ac:dyDescent="0.3">
      <c r="A16" s="5" t="s">
        <v>93</v>
      </c>
      <c r="B16" s="173" t="s">
        <v>222</v>
      </c>
      <c r="C16" s="2">
        <v>16</v>
      </c>
      <c r="D16" s="2">
        <v>18</v>
      </c>
      <c r="E16" s="2">
        <v>31</v>
      </c>
    </row>
    <row r="17" spans="1:5" s="7" customFormat="1" ht="28.8" x14ac:dyDescent="0.3">
      <c r="A17" s="5" t="s">
        <v>94</v>
      </c>
      <c r="B17" s="173" t="s">
        <v>223</v>
      </c>
      <c r="C17" s="2">
        <v>20</v>
      </c>
      <c r="D17" s="2">
        <v>17</v>
      </c>
      <c r="E17" s="2">
        <v>30</v>
      </c>
    </row>
    <row r="18" spans="1:5" s="7" customFormat="1" ht="28.8" x14ac:dyDescent="0.3">
      <c r="A18" s="5" t="s">
        <v>95</v>
      </c>
      <c r="B18" s="173" t="s">
        <v>223</v>
      </c>
      <c r="C18" s="2">
        <v>15</v>
      </c>
      <c r="D18" s="2">
        <v>17</v>
      </c>
      <c r="E18" s="2">
        <v>30</v>
      </c>
    </row>
    <row r="19" spans="1:5" s="7" customFormat="1" ht="28.8" x14ac:dyDescent="0.3">
      <c r="A19" s="5" t="s">
        <v>96</v>
      </c>
      <c r="B19" s="173" t="s">
        <v>224</v>
      </c>
      <c r="C19" s="2">
        <v>14</v>
      </c>
      <c r="D19" s="2">
        <v>16</v>
      </c>
      <c r="E19" s="2">
        <v>23</v>
      </c>
    </row>
    <row r="20" spans="1:5" s="7" customFormat="1" ht="28.8" x14ac:dyDescent="0.3">
      <c r="A20" s="5" t="s">
        <v>97</v>
      </c>
      <c r="B20" s="173" t="s">
        <v>224</v>
      </c>
      <c r="C20" s="2">
        <v>15</v>
      </c>
      <c r="D20" s="2">
        <v>14</v>
      </c>
      <c r="E20" s="2">
        <v>22</v>
      </c>
    </row>
    <row r="21" spans="1:5" s="7" customFormat="1" ht="28.8" x14ac:dyDescent="0.3">
      <c r="A21" s="5" t="s">
        <v>98</v>
      </c>
      <c r="B21" s="173" t="s">
        <v>225</v>
      </c>
      <c r="C21" s="2">
        <v>12</v>
      </c>
      <c r="D21" s="2">
        <v>13</v>
      </c>
      <c r="E21" s="2">
        <v>21</v>
      </c>
    </row>
    <row r="22" spans="1:5" s="7" customFormat="1" ht="28.8" x14ac:dyDescent="0.3">
      <c r="A22" s="5" t="s">
        <v>99</v>
      </c>
      <c r="B22" s="173" t="s">
        <v>226</v>
      </c>
      <c r="C22" s="2">
        <v>15</v>
      </c>
      <c r="D22" s="2">
        <v>12</v>
      </c>
      <c r="E22" s="2">
        <v>20</v>
      </c>
    </row>
    <row r="23" spans="1:5" s="7" customFormat="1" ht="28.8" x14ac:dyDescent="0.3">
      <c r="A23" s="5" t="s">
        <v>100</v>
      </c>
      <c r="B23" s="173" t="s">
        <v>227</v>
      </c>
      <c r="C23" s="2">
        <v>10</v>
      </c>
      <c r="D23" s="2">
        <v>12</v>
      </c>
      <c r="E23" s="2">
        <v>19</v>
      </c>
    </row>
    <row r="24" spans="1:5" s="7" customFormat="1" ht="28.8" x14ac:dyDescent="0.3">
      <c r="A24" s="5" t="s">
        <v>101</v>
      </c>
      <c r="B24" s="173" t="s">
        <v>227</v>
      </c>
      <c r="C24" s="2">
        <v>14</v>
      </c>
      <c r="D24" s="2">
        <v>12</v>
      </c>
      <c r="E24" s="2">
        <v>19</v>
      </c>
    </row>
    <row r="25" spans="1:5" s="7" customFormat="1" ht="28.8" x14ac:dyDescent="0.3">
      <c r="A25" s="5" t="s">
        <v>102</v>
      </c>
      <c r="B25" s="173" t="s">
        <v>228</v>
      </c>
      <c r="C25" s="2">
        <v>11</v>
      </c>
      <c r="D25" s="2">
        <v>10</v>
      </c>
      <c r="E25" s="2">
        <v>17</v>
      </c>
    </row>
    <row r="26" spans="1:5" s="7" customFormat="1" ht="28.8" x14ac:dyDescent="0.3">
      <c r="A26" s="5" t="s">
        <v>103</v>
      </c>
      <c r="B26" s="173" t="s">
        <v>229</v>
      </c>
      <c r="C26" s="2">
        <v>8</v>
      </c>
      <c r="D26" s="2">
        <v>8</v>
      </c>
      <c r="E26" s="2">
        <v>17</v>
      </c>
    </row>
    <row r="27" spans="1:5" s="7" customFormat="1" ht="28.8" x14ac:dyDescent="0.3">
      <c r="A27" s="5" t="s">
        <v>104</v>
      </c>
      <c r="B27" s="173" t="s">
        <v>229</v>
      </c>
      <c r="C27" s="2">
        <v>11</v>
      </c>
      <c r="D27" s="2">
        <v>8</v>
      </c>
      <c r="E27" s="2">
        <v>16</v>
      </c>
    </row>
    <row r="28" spans="1:5" s="7" customFormat="1" ht="28.8" x14ac:dyDescent="0.3">
      <c r="A28" s="5" t="s">
        <v>105</v>
      </c>
      <c r="B28" s="173" t="s">
        <v>230</v>
      </c>
      <c r="C28" s="2">
        <v>9</v>
      </c>
      <c r="D28" s="2">
        <v>7</v>
      </c>
      <c r="E28" s="2">
        <v>15</v>
      </c>
    </row>
    <row r="29" spans="1:5" s="7" customFormat="1" ht="28.8" x14ac:dyDescent="0.3">
      <c r="A29" s="5" t="s">
        <v>106</v>
      </c>
      <c r="B29" s="173" t="s">
        <v>230</v>
      </c>
      <c r="C29" s="2">
        <v>7</v>
      </c>
      <c r="D29" s="2">
        <v>8</v>
      </c>
      <c r="E29" s="2">
        <v>15</v>
      </c>
    </row>
    <row r="30" spans="1:5" s="7" customFormat="1" ht="28.8" x14ac:dyDescent="0.3">
      <c r="A30" s="5" t="s">
        <v>107</v>
      </c>
      <c r="B30" s="173" t="s">
        <v>231</v>
      </c>
      <c r="C30" s="2">
        <v>7</v>
      </c>
      <c r="D30" s="2">
        <v>7</v>
      </c>
      <c r="E30" s="2">
        <v>15</v>
      </c>
    </row>
    <row r="31" spans="1:5" s="7" customFormat="1" ht="28.8" x14ac:dyDescent="0.3">
      <c r="A31" s="5" t="s">
        <v>108</v>
      </c>
      <c r="B31" s="173" t="s">
        <v>231</v>
      </c>
      <c r="C31" s="2">
        <v>7</v>
      </c>
      <c r="D31" s="2">
        <v>6</v>
      </c>
      <c r="E31" s="2">
        <v>14</v>
      </c>
    </row>
    <row r="32" spans="1:5" s="7" customFormat="1" ht="28.8" x14ac:dyDescent="0.3">
      <c r="A32" s="5" t="s">
        <v>109</v>
      </c>
      <c r="B32" s="173" t="s">
        <v>231</v>
      </c>
      <c r="C32" s="2">
        <v>8</v>
      </c>
      <c r="D32" s="2">
        <v>6</v>
      </c>
      <c r="E32" s="2">
        <v>14</v>
      </c>
    </row>
    <row r="33" spans="1:5" s="7" customFormat="1" ht="28.8" x14ac:dyDescent="0.3">
      <c r="A33" s="5" t="s">
        <v>110</v>
      </c>
      <c r="B33" s="173" t="s">
        <v>232</v>
      </c>
      <c r="C33" s="2">
        <v>5</v>
      </c>
      <c r="D33" s="2">
        <v>6</v>
      </c>
      <c r="E33" s="2">
        <v>14</v>
      </c>
    </row>
    <row r="34" spans="1:5" s="7" customFormat="1" ht="28.8" x14ac:dyDescent="0.3">
      <c r="A34" s="5" t="s">
        <v>111</v>
      </c>
      <c r="B34" s="173" t="s">
        <v>233</v>
      </c>
      <c r="C34" s="2">
        <v>5</v>
      </c>
      <c r="D34" s="2">
        <v>5</v>
      </c>
      <c r="E34" s="2">
        <v>12</v>
      </c>
    </row>
  </sheetData>
  <mergeCells count="1">
    <mergeCell ref="A1:E1"/>
  </mergeCells>
  <hyperlinks>
    <hyperlink ref="A1:E1" location="PECITI!A1" display="PECITI!A1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E3"/>
  <sheetViews>
    <sheetView workbookViewId="0">
      <selection sqref="A1:E1"/>
    </sheetView>
  </sheetViews>
  <sheetFormatPr baseColWidth="10" defaultRowHeight="14.4" x14ac:dyDescent="0.3"/>
  <cols>
    <col min="1" max="1" width="34.109375" customWidth="1"/>
  </cols>
  <sheetData>
    <row r="1" spans="1:5" ht="56.4" customHeight="1" x14ac:dyDescent="0.3">
      <c r="A1" s="193" t="s">
        <v>210</v>
      </c>
      <c r="B1" s="194"/>
      <c r="C1" s="194"/>
      <c r="D1" s="194"/>
      <c r="E1" s="194"/>
    </row>
    <row r="2" spans="1:5" x14ac:dyDescent="0.3">
      <c r="A2" s="175" t="s">
        <v>191</v>
      </c>
      <c r="B2" s="175" t="s">
        <v>192</v>
      </c>
      <c r="C2" s="175">
        <v>2014</v>
      </c>
      <c r="D2" s="175">
        <v>2015</v>
      </c>
      <c r="E2" s="175" t="s">
        <v>193</v>
      </c>
    </row>
    <row r="3" spans="1:5" ht="43.2" x14ac:dyDescent="0.3">
      <c r="A3" s="5" t="s">
        <v>234</v>
      </c>
      <c r="B3" s="173" t="s">
        <v>235</v>
      </c>
      <c r="C3" s="173">
        <v>0.84</v>
      </c>
      <c r="D3" s="173">
        <v>0.85</v>
      </c>
      <c r="E3" s="173">
        <v>0.56000000000000005</v>
      </c>
    </row>
  </sheetData>
  <mergeCells count="1">
    <mergeCell ref="A1:E1"/>
  </mergeCells>
  <hyperlinks>
    <hyperlink ref="A1:E1" location="PECITI!A1" display="PECITI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E5"/>
  <sheetViews>
    <sheetView workbookViewId="0">
      <selection sqref="A1:E1"/>
    </sheetView>
  </sheetViews>
  <sheetFormatPr baseColWidth="10" defaultRowHeight="14.4" x14ac:dyDescent="0.3"/>
  <cols>
    <col min="1" max="1" width="30.109375" customWidth="1"/>
  </cols>
  <sheetData>
    <row r="1" spans="1:5" s="179" customFormat="1" ht="56.4" customHeight="1" x14ac:dyDescent="0.3">
      <c r="A1" s="195" t="s">
        <v>236</v>
      </c>
      <c r="B1" s="196"/>
      <c r="C1" s="196"/>
      <c r="D1" s="196"/>
      <c r="E1" s="196"/>
    </row>
    <row r="2" spans="1:5" x14ac:dyDescent="0.3">
      <c r="A2" s="175" t="s">
        <v>191</v>
      </c>
      <c r="B2" s="175" t="s">
        <v>192</v>
      </c>
      <c r="C2" s="175">
        <v>2014</v>
      </c>
      <c r="D2" s="175">
        <v>2015</v>
      </c>
      <c r="E2" s="175" t="s">
        <v>193</v>
      </c>
    </row>
    <row r="3" spans="1:5" ht="43.2" x14ac:dyDescent="0.3">
      <c r="A3" s="5" t="s">
        <v>114</v>
      </c>
      <c r="B3" s="176" t="s">
        <v>239</v>
      </c>
      <c r="C3" s="176" t="s">
        <v>238</v>
      </c>
      <c r="D3" s="173" t="s">
        <v>237</v>
      </c>
      <c r="E3" s="180">
        <v>0.25</v>
      </c>
    </row>
    <row r="4" spans="1:5" ht="43.2" x14ac:dyDescent="0.3">
      <c r="A4" s="5" t="s">
        <v>115</v>
      </c>
      <c r="B4" s="173" t="s">
        <v>240</v>
      </c>
      <c r="C4" s="173" t="s">
        <v>241</v>
      </c>
      <c r="D4" s="173" t="s">
        <v>242</v>
      </c>
      <c r="E4" s="180">
        <v>0.2</v>
      </c>
    </row>
    <row r="5" spans="1:5" ht="57.6" x14ac:dyDescent="0.3">
      <c r="A5" s="5" t="s">
        <v>116</v>
      </c>
      <c r="B5" s="173" t="s">
        <v>243</v>
      </c>
      <c r="C5" s="183">
        <v>0.1452</v>
      </c>
      <c r="D5" s="185">
        <v>0.14699999999999999</v>
      </c>
      <c r="E5" s="176">
        <v>7.4999999999999997E-2</v>
      </c>
    </row>
  </sheetData>
  <mergeCells count="1">
    <mergeCell ref="A1:E1"/>
  </mergeCells>
  <hyperlinks>
    <hyperlink ref="A1:E1" location="PECITI!A1" display="Resultados de los indicadores del Objetivo 4. Contribuir a la generación, transferencia y aprovechamiento del conocimiento vinculando a las IES y los centros de investigación con empresas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E3"/>
  <sheetViews>
    <sheetView workbookViewId="0">
      <selection sqref="A1:E1"/>
    </sheetView>
  </sheetViews>
  <sheetFormatPr baseColWidth="10" defaultRowHeight="14.4" x14ac:dyDescent="0.3"/>
  <cols>
    <col min="1" max="1" width="28.33203125" customWidth="1"/>
  </cols>
  <sheetData>
    <row r="1" spans="1:5" ht="46.2" customHeight="1" x14ac:dyDescent="0.3">
      <c r="A1" s="193" t="s">
        <v>244</v>
      </c>
      <c r="B1" s="194"/>
      <c r="C1" s="194"/>
      <c r="D1" s="194"/>
      <c r="E1" s="194"/>
    </row>
    <row r="2" spans="1:5" x14ac:dyDescent="0.3">
      <c r="A2" s="177" t="s">
        <v>191</v>
      </c>
      <c r="B2" s="177" t="s">
        <v>192</v>
      </c>
      <c r="C2" s="177">
        <v>2014</v>
      </c>
      <c r="D2" s="177">
        <v>2015</v>
      </c>
      <c r="E2" s="177" t="s">
        <v>193</v>
      </c>
    </row>
    <row r="3" spans="1:5" ht="28.8" x14ac:dyDescent="0.3">
      <c r="A3" s="5" t="s">
        <v>118</v>
      </c>
      <c r="B3" s="173" t="s">
        <v>245</v>
      </c>
      <c r="C3" s="182">
        <v>2</v>
      </c>
      <c r="D3" s="181" t="s">
        <v>246</v>
      </c>
      <c r="E3" s="181">
        <v>8</v>
      </c>
    </row>
  </sheetData>
  <mergeCells count="1">
    <mergeCell ref="A1:E1"/>
  </mergeCells>
  <hyperlinks>
    <hyperlink ref="A1:E1" location="PECITI!A1" display="Resultados de los indicadores del Objetivo 5. Fortalecer la infraestructura científica y tecnológica del país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E4"/>
  <sheetViews>
    <sheetView workbookViewId="0">
      <selection activeCell="F12" sqref="F12"/>
    </sheetView>
  </sheetViews>
  <sheetFormatPr baseColWidth="10" defaultRowHeight="14.4" x14ac:dyDescent="0.3"/>
  <cols>
    <col min="1" max="1" width="30.33203125" customWidth="1"/>
  </cols>
  <sheetData>
    <row r="1" spans="1:5" ht="44.4" customHeight="1" x14ac:dyDescent="0.3">
      <c r="A1" s="193" t="s">
        <v>194</v>
      </c>
      <c r="B1" s="193"/>
      <c r="C1" s="193"/>
      <c r="D1" s="193"/>
      <c r="E1" s="193"/>
    </row>
    <row r="2" spans="1:5" x14ac:dyDescent="0.3">
      <c r="A2" s="175" t="s">
        <v>191</v>
      </c>
      <c r="B2" s="175" t="s">
        <v>192</v>
      </c>
      <c r="C2" s="175">
        <v>2014</v>
      </c>
      <c r="D2" s="175">
        <v>2015</v>
      </c>
      <c r="E2" s="175" t="s">
        <v>193</v>
      </c>
    </row>
    <row r="3" spans="1:5" ht="57.6" x14ac:dyDescent="0.3">
      <c r="A3" s="5" t="s">
        <v>190</v>
      </c>
      <c r="B3" s="173" t="s">
        <v>247</v>
      </c>
      <c r="C3" s="173" t="s">
        <v>195</v>
      </c>
      <c r="D3" s="173" t="s">
        <v>248</v>
      </c>
      <c r="E3" s="183">
        <v>4.4999999999999998E-2</v>
      </c>
    </row>
    <row r="4" spans="1:5" ht="13.2" customHeight="1" x14ac:dyDescent="0.3"/>
  </sheetData>
  <mergeCells count="1">
    <mergeCell ref="A1:E1"/>
  </mergeCells>
  <hyperlinks>
    <hyperlink ref="A1:E1" location="PECITI!A1" display="Resultados de los indicadores del Objetivo 6. Contar con una organización transparente, eficiente y eficaz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N38"/>
  <sheetViews>
    <sheetView workbookViewId="0">
      <selection activeCell="O11" sqref="O11"/>
    </sheetView>
  </sheetViews>
  <sheetFormatPr baseColWidth="10" defaultRowHeight="14.4" x14ac:dyDescent="0.3"/>
  <cols>
    <col min="1" max="1" width="22.6640625" style="8" customWidth="1"/>
    <col min="2" max="2" width="7.109375" style="56" customWidth="1"/>
    <col min="3" max="3" width="8.5546875" style="8" customWidth="1"/>
    <col min="4" max="4" width="10.33203125" style="56" customWidth="1"/>
    <col min="5" max="5" width="11.5546875" style="8" customWidth="1"/>
    <col min="6" max="6" width="11.5546875" style="56" customWidth="1"/>
    <col min="7" max="7" width="11.5546875" style="8" customWidth="1"/>
    <col min="8" max="8" width="13.5546875" style="56" customWidth="1"/>
    <col min="9" max="9" width="11.44140625" style="8" customWidth="1"/>
    <col min="10" max="10" width="11.5546875" style="56" customWidth="1"/>
    <col min="11" max="11" width="14.5546875" style="8" bestFit="1" customWidth="1"/>
    <col min="12" max="12" width="11.44140625" style="56"/>
    <col min="13" max="13" width="11.5546875" style="8" bestFit="1" customWidth="1"/>
    <col min="14" max="14" width="11.5546875" style="56" bestFit="1" customWidth="1"/>
    <col min="15" max="256" width="11.44140625" style="8"/>
    <col min="257" max="257" width="22.6640625" style="8" customWidth="1"/>
    <col min="258" max="512" width="11.44140625" style="8"/>
    <col min="513" max="513" width="22.6640625" style="8" customWidth="1"/>
    <col min="514" max="768" width="11.44140625" style="8"/>
    <col min="769" max="769" width="22.6640625" style="8" customWidth="1"/>
    <col min="770" max="1024" width="11.44140625" style="8"/>
    <col min="1025" max="1025" width="22.6640625" style="8" customWidth="1"/>
    <col min="1026" max="1280" width="11.44140625" style="8"/>
    <col min="1281" max="1281" width="22.6640625" style="8" customWidth="1"/>
    <col min="1282" max="1536" width="11.44140625" style="8"/>
    <col min="1537" max="1537" width="22.6640625" style="8" customWidth="1"/>
    <col min="1538" max="1792" width="11.44140625" style="8"/>
    <col min="1793" max="1793" width="22.6640625" style="8" customWidth="1"/>
    <col min="1794" max="2048" width="11.44140625" style="8"/>
    <col min="2049" max="2049" width="22.6640625" style="8" customWidth="1"/>
    <col min="2050" max="2304" width="11.44140625" style="8"/>
    <col min="2305" max="2305" width="22.6640625" style="8" customWidth="1"/>
    <col min="2306" max="2560" width="11.44140625" style="8"/>
    <col min="2561" max="2561" width="22.6640625" style="8" customWidth="1"/>
    <col min="2562" max="2816" width="11.44140625" style="8"/>
    <col min="2817" max="2817" width="22.6640625" style="8" customWidth="1"/>
    <col min="2818" max="3072" width="11.44140625" style="8"/>
    <col min="3073" max="3073" width="22.6640625" style="8" customWidth="1"/>
    <col min="3074" max="3328" width="11.44140625" style="8"/>
    <col min="3329" max="3329" width="22.6640625" style="8" customWidth="1"/>
    <col min="3330" max="3584" width="11.44140625" style="8"/>
    <col min="3585" max="3585" width="22.6640625" style="8" customWidth="1"/>
    <col min="3586" max="3840" width="11.44140625" style="8"/>
    <col min="3841" max="3841" width="22.6640625" style="8" customWidth="1"/>
    <col min="3842" max="4096" width="11.44140625" style="8"/>
    <col min="4097" max="4097" width="22.6640625" style="8" customWidth="1"/>
    <col min="4098" max="4352" width="11.44140625" style="8"/>
    <col min="4353" max="4353" width="22.6640625" style="8" customWidth="1"/>
    <col min="4354" max="4608" width="11.44140625" style="8"/>
    <col min="4609" max="4609" width="22.6640625" style="8" customWidth="1"/>
    <col min="4610" max="4864" width="11.44140625" style="8"/>
    <col min="4865" max="4865" width="22.6640625" style="8" customWidth="1"/>
    <col min="4866" max="5120" width="11.44140625" style="8"/>
    <col min="5121" max="5121" width="22.6640625" style="8" customWidth="1"/>
    <col min="5122" max="5376" width="11.44140625" style="8"/>
    <col min="5377" max="5377" width="22.6640625" style="8" customWidth="1"/>
    <col min="5378" max="5632" width="11.44140625" style="8"/>
    <col min="5633" max="5633" width="22.6640625" style="8" customWidth="1"/>
    <col min="5634" max="5888" width="11.44140625" style="8"/>
    <col min="5889" max="5889" width="22.6640625" style="8" customWidth="1"/>
    <col min="5890" max="6144" width="11.44140625" style="8"/>
    <col min="6145" max="6145" width="22.6640625" style="8" customWidth="1"/>
    <col min="6146" max="6400" width="11.44140625" style="8"/>
    <col min="6401" max="6401" width="22.6640625" style="8" customWidth="1"/>
    <col min="6402" max="6656" width="11.44140625" style="8"/>
    <col min="6657" max="6657" width="22.6640625" style="8" customWidth="1"/>
    <col min="6658" max="6912" width="11.44140625" style="8"/>
    <col min="6913" max="6913" width="22.6640625" style="8" customWidth="1"/>
    <col min="6914" max="7168" width="11.44140625" style="8"/>
    <col min="7169" max="7169" width="22.6640625" style="8" customWidth="1"/>
    <col min="7170" max="7424" width="11.44140625" style="8"/>
    <col min="7425" max="7425" width="22.6640625" style="8" customWidth="1"/>
    <col min="7426" max="7680" width="11.44140625" style="8"/>
    <col min="7681" max="7681" width="22.6640625" style="8" customWidth="1"/>
    <col min="7682" max="7936" width="11.44140625" style="8"/>
    <col min="7937" max="7937" width="22.6640625" style="8" customWidth="1"/>
    <col min="7938" max="8192" width="11.44140625" style="8"/>
    <col min="8193" max="8193" width="22.6640625" style="8" customWidth="1"/>
    <col min="8194" max="8448" width="11.44140625" style="8"/>
    <col min="8449" max="8449" width="22.6640625" style="8" customWidth="1"/>
    <col min="8450" max="8704" width="11.44140625" style="8"/>
    <col min="8705" max="8705" width="22.6640625" style="8" customWidth="1"/>
    <col min="8706" max="8960" width="11.44140625" style="8"/>
    <col min="8961" max="8961" width="22.6640625" style="8" customWidth="1"/>
    <col min="8962" max="9216" width="11.44140625" style="8"/>
    <col min="9217" max="9217" width="22.6640625" style="8" customWidth="1"/>
    <col min="9218" max="9472" width="11.44140625" style="8"/>
    <col min="9473" max="9473" width="22.6640625" style="8" customWidth="1"/>
    <col min="9474" max="9728" width="11.44140625" style="8"/>
    <col min="9729" max="9729" width="22.6640625" style="8" customWidth="1"/>
    <col min="9730" max="9984" width="11.44140625" style="8"/>
    <col min="9985" max="9985" width="22.6640625" style="8" customWidth="1"/>
    <col min="9986" max="10240" width="11.44140625" style="8"/>
    <col min="10241" max="10241" width="22.6640625" style="8" customWidth="1"/>
    <col min="10242" max="10496" width="11.44140625" style="8"/>
    <col min="10497" max="10497" width="22.6640625" style="8" customWidth="1"/>
    <col min="10498" max="10752" width="11.44140625" style="8"/>
    <col min="10753" max="10753" width="22.6640625" style="8" customWidth="1"/>
    <col min="10754" max="11008" width="11.44140625" style="8"/>
    <col min="11009" max="11009" width="22.6640625" style="8" customWidth="1"/>
    <col min="11010" max="11264" width="11.44140625" style="8"/>
    <col min="11265" max="11265" width="22.6640625" style="8" customWidth="1"/>
    <col min="11266" max="11520" width="11.44140625" style="8"/>
    <col min="11521" max="11521" width="22.6640625" style="8" customWidth="1"/>
    <col min="11522" max="11776" width="11.44140625" style="8"/>
    <col min="11777" max="11777" width="22.6640625" style="8" customWidth="1"/>
    <col min="11778" max="12032" width="11.44140625" style="8"/>
    <col min="12033" max="12033" width="22.6640625" style="8" customWidth="1"/>
    <col min="12034" max="12288" width="11.44140625" style="8"/>
    <col min="12289" max="12289" width="22.6640625" style="8" customWidth="1"/>
    <col min="12290" max="12544" width="11.44140625" style="8"/>
    <col min="12545" max="12545" width="22.6640625" style="8" customWidth="1"/>
    <col min="12546" max="12800" width="11.44140625" style="8"/>
    <col min="12801" max="12801" width="22.6640625" style="8" customWidth="1"/>
    <col min="12802" max="13056" width="11.44140625" style="8"/>
    <col min="13057" max="13057" width="22.6640625" style="8" customWidth="1"/>
    <col min="13058" max="13312" width="11.44140625" style="8"/>
    <col min="13313" max="13313" width="22.6640625" style="8" customWidth="1"/>
    <col min="13314" max="13568" width="11.44140625" style="8"/>
    <col min="13569" max="13569" width="22.6640625" style="8" customWidth="1"/>
    <col min="13570" max="13824" width="11.44140625" style="8"/>
    <col min="13825" max="13825" width="22.6640625" style="8" customWidth="1"/>
    <col min="13826" max="14080" width="11.44140625" style="8"/>
    <col min="14081" max="14081" width="22.6640625" style="8" customWidth="1"/>
    <col min="14082" max="14336" width="11.44140625" style="8"/>
    <col min="14337" max="14337" width="22.6640625" style="8" customWidth="1"/>
    <col min="14338" max="14592" width="11.44140625" style="8"/>
    <col min="14593" max="14593" width="22.6640625" style="8" customWidth="1"/>
    <col min="14594" max="14848" width="11.44140625" style="8"/>
    <col min="14849" max="14849" width="22.6640625" style="8" customWidth="1"/>
    <col min="14850" max="15104" width="11.44140625" style="8"/>
    <col min="15105" max="15105" width="22.6640625" style="8" customWidth="1"/>
    <col min="15106" max="15360" width="11.44140625" style="8"/>
    <col min="15361" max="15361" width="22.6640625" style="8" customWidth="1"/>
    <col min="15362" max="15616" width="11.44140625" style="8"/>
    <col min="15617" max="15617" width="22.6640625" style="8" customWidth="1"/>
    <col min="15618" max="15872" width="11.44140625" style="8"/>
    <col min="15873" max="15873" width="22.6640625" style="8" customWidth="1"/>
    <col min="15874" max="16128" width="11.44140625" style="8"/>
    <col min="16129" max="16129" width="22.6640625" style="8" customWidth="1"/>
    <col min="16130" max="16384" width="11.44140625" style="8"/>
  </cols>
  <sheetData>
    <row r="1" spans="1:14" ht="40.799999999999997" x14ac:dyDescent="0.3">
      <c r="A1" s="18" t="s">
        <v>8</v>
      </c>
      <c r="B1" s="19" t="s">
        <v>9</v>
      </c>
      <c r="C1" s="20" t="s">
        <v>121</v>
      </c>
      <c r="D1" s="21" t="s">
        <v>122</v>
      </c>
      <c r="E1" s="22" t="s">
        <v>123</v>
      </c>
      <c r="F1" s="23" t="s">
        <v>121</v>
      </c>
      <c r="G1" s="22" t="s">
        <v>122</v>
      </c>
      <c r="H1" s="24" t="s">
        <v>124</v>
      </c>
      <c r="I1" s="25" t="s">
        <v>121</v>
      </c>
      <c r="J1" s="24" t="s">
        <v>122</v>
      </c>
      <c r="K1" s="26" t="s">
        <v>125</v>
      </c>
      <c r="L1" s="27" t="s">
        <v>121</v>
      </c>
      <c r="M1" s="26" t="s">
        <v>122</v>
      </c>
      <c r="N1" s="28" t="s">
        <v>126</v>
      </c>
    </row>
    <row r="2" spans="1:14" ht="15" x14ac:dyDescent="0.25">
      <c r="A2" s="9" t="s">
        <v>10</v>
      </c>
      <c r="B2" s="29">
        <v>0.10549734263218752</v>
      </c>
      <c r="C2" s="30">
        <f>B2/$B$10</f>
        <v>0.13153411309709762</v>
      </c>
      <c r="D2" s="29">
        <f>C2*0.25</f>
        <v>3.2883528274274404E-2</v>
      </c>
      <c r="E2" s="31">
        <v>20</v>
      </c>
      <c r="F2" s="29">
        <f>E2/$E$10</f>
        <v>5.4495912806539509E-2</v>
      </c>
      <c r="G2" s="30">
        <f>F2*0.25</f>
        <v>1.3623978201634877E-2</v>
      </c>
      <c r="H2" s="32">
        <v>370</v>
      </c>
      <c r="I2" s="30">
        <f>H2/$H$10</f>
        <v>2.5135869565217392E-2</v>
      </c>
      <c r="J2" s="29">
        <f>I2*0.25</f>
        <v>6.283967391304348E-3</v>
      </c>
      <c r="K2" s="31">
        <v>9524</v>
      </c>
      <c r="L2" s="29">
        <f>K2/$K$10</f>
        <v>6.5827124314012803E-2</v>
      </c>
      <c r="M2" s="30">
        <f>L2*0.25</f>
        <v>1.6456781078503201E-2</v>
      </c>
      <c r="N2" s="29">
        <f>D2+G2+J2+M2</f>
        <v>6.9248254945716819E-2</v>
      </c>
    </row>
    <row r="3" spans="1:14" ht="15" x14ac:dyDescent="0.25">
      <c r="A3" s="9" t="s">
        <v>11</v>
      </c>
      <c r="B3" s="29">
        <v>0.19167219937865934</v>
      </c>
      <c r="C3" s="30">
        <f t="shared" ref="C3:C33" si="0">B3/$B$10</f>
        <v>0.23897694597427654</v>
      </c>
      <c r="D3" s="29">
        <f t="shared" ref="D3:D33" si="1">C3*0.25</f>
        <v>5.9744236493569136E-2</v>
      </c>
      <c r="E3" s="31">
        <v>79</v>
      </c>
      <c r="F3" s="29">
        <f t="shared" ref="F3:F33" si="2">E3/$E$10</f>
        <v>0.21525885558583105</v>
      </c>
      <c r="G3" s="30">
        <f t="shared" ref="G3:G33" si="3">F3*0.25</f>
        <v>5.3814713896457762E-2</v>
      </c>
      <c r="H3" s="32">
        <v>2329</v>
      </c>
      <c r="I3" s="30">
        <f t="shared" ref="I3:I33" si="4">H3/$H$10</f>
        <v>0.15822010869565217</v>
      </c>
      <c r="J3" s="29">
        <f t="shared" ref="J3:J33" si="5">I3*0.25</f>
        <v>3.9555027173913043E-2</v>
      </c>
      <c r="K3" s="31">
        <v>23858</v>
      </c>
      <c r="L3" s="29">
        <f t="shared" ref="L3:L33" si="6">K3/$K$10</f>
        <v>0.16489957285633319</v>
      </c>
      <c r="M3" s="30">
        <f t="shared" ref="M3:M33" si="7">L3*0.25</f>
        <v>4.1224893214083298E-2</v>
      </c>
      <c r="N3" s="29">
        <f t="shared" ref="N3:N33" si="8">D3+G3+J3+M3</f>
        <v>0.19433887077802323</v>
      </c>
    </row>
    <row r="4" spans="1:14" ht="15" x14ac:dyDescent="0.25">
      <c r="A4" s="9" t="s">
        <v>12</v>
      </c>
      <c r="B4" s="29">
        <v>0.30902628756964712</v>
      </c>
      <c r="C4" s="30">
        <f t="shared" si="0"/>
        <v>0.38529405239028752</v>
      </c>
      <c r="D4" s="29">
        <f t="shared" si="1"/>
        <v>9.6323513097571881E-2</v>
      </c>
      <c r="E4" s="31">
        <v>10</v>
      </c>
      <c r="F4" s="29">
        <f t="shared" si="2"/>
        <v>2.7247956403269755E-2</v>
      </c>
      <c r="G4" s="30">
        <f t="shared" si="3"/>
        <v>6.8119891008174387E-3</v>
      </c>
      <c r="H4" s="32">
        <v>420</v>
      </c>
      <c r="I4" s="30">
        <f t="shared" si="4"/>
        <v>2.8532608695652172E-2</v>
      </c>
      <c r="J4" s="29">
        <f t="shared" si="5"/>
        <v>7.1331521739130431E-3</v>
      </c>
      <c r="K4" s="31">
        <v>5744</v>
      </c>
      <c r="L4" s="29">
        <f t="shared" si="6"/>
        <v>3.9700861199043418E-2</v>
      </c>
      <c r="M4" s="30">
        <f t="shared" si="7"/>
        <v>9.9252152997608544E-3</v>
      </c>
      <c r="N4" s="29">
        <f t="shared" si="8"/>
        <v>0.12019386967206322</v>
      </c>
    </row>
    <row r="5" spans="1:14" ht="15" x14ac:dyDescent="0.25">
      <c r="A5" s="9" t="s">
        <v>13</v>
      </c>
      <c r="B5" s="29">
        <v>0.12861572641366123</v>
      </c>
      <c r="C5" s="30">
        <f t="shared" si="0"/>
        <v>0.16035811975986541</v>
      </c>
      <c r="D5" s="29">
        <f t="shared" si="1"/>
        <v>4.0089529939966354E-2</v>
      </c>
      <c r="E5" s="31">
        <v>4</v>
      </c>
      <c r="F5" s="29">
        <f t="shared" si="2"/>
        <v>1.0899182561307902E-2</v>
      </c>
      <c r="G5" s="30">
        <f t="shared" si="3"/>
        <v>2.7247956403269754E-3</v>
      </c>
      <c r="H5" s="32">
        <v>55</v>
      </c>
      <c r="I5" s="30">
        <f t="shared" si="4"/>
        <v>3.736413043478261E-3</v>
      </c>
      <c r="J5" s="29">
        <f t="shared" si="5"/>
        <v>9.3410326086956525E-4</v>
      </c>
      <c r="K5" s="31">
        <v>6938</v>
      </c>
      <c r="L5" s="29">
        <f t="shared" si="6"/>
        <v>4.7953442722660729E-2</v>
      </c>
      <c r="M5" s="30">
        <f t="shared" si="7"/>
        <v>1.1988360680665182E-2</v>
      </c>
      <c r="N5" s="29">
        <f t="shared" si="8"/>
        <v>5.5736789521828076E-2</v>
      </c>
    </row>
    <row r="6" spans="1:14" ht="15" x14ac:dyDescent="0.25">
      <c r="A6" s="9" t="s">
        <v>14</v>
      </c>
      <c r="B6" s="29">
        <v>4.5887727848027235E-2</v>
      </c>
      <c r="C6" s="30">
        <f t="shared" si="0"/>
        <v>5.7212830521948241E-2</v>
      </c>
      <c r="D6" s="29">
        <f t="shared" si="1"/>
        <v>1.430320763048706E-2</v>
      </c>
      <c r="E6" s="31">
        <v>22</v>
      </c>
      <c r="F6" s="29">
        <f t="shared" si="2"/>
        <v>5.9945504087193457E-2</v>
      </c>
      <c r="G6" s="30">
        <f t="shared" si="3"/>
        <v>1.4986376021798364E-2</v>
      </c>
      <c r="H6" s="32">
        <v>453</v>
      </c>
      <c r="I6" s="30">
        <f t="shared" si="4"/>
        <v>3.077445652173913E-2</v>
      </c>
      <c r="J6" s="29">
        <f t="shared" si="5"/>
        <v>7.6936141304347824E-3</v>
      </c>
      <c r="K6" s="31">
        <v>17746</v>
      </c>
      <c r="L6" s="29">
        <f t="shared" si="6"/>
        <v>0.12265520244398059</v>
      </c>
      <c r="M6" s="30">
        <f t="shared" si="7"/>
        <v>3.0663800610995148E-2</v>
      </c>
      <c r="N6" s="29">
        <f t="shared" si="8"/>
        <v>6.7646998393715352E-2</v>
      </c>
    </row>
    <row r="7" spans="1:14" ht="15" x14ac:dyDescent="0.25">
      <c r="A7" s="9" t="s">
        <v>15</v>
      </c>
      <c r="B7" s="29">
        <v>9.1469835525196885E-2</v>
      </c>
      <c r="C7" s="30">
        <f t="shared" si="0"/>
        <v>0.11404461373867203</v>
      </c>
      <c r="D7" s="29">
        <f t="shared" si="1"/>
        <v>2.8511153434668007E-2</v>
      </c>
      <c r="E7" s="31">
        <v>54</v>
      </c>
      <c r="F7" s="29">
        <f t="shared" si="2"/>
        <v>0.14713896457765668</v>
      </c>
      <c r="G7" s="30">
        <f t="shared" si="3"/>
        <v>3.6784741144414171E-2</v>
      </c>
      <c r="H7" s="32">
        <v>1097</v>
      </c>
      <c r="I7" s="30">
        <f t="shared" si="4"/>
        <v>7.4524456521739127E-2</v>
      </c>
      <c r="J7" s="29">
        <f t="shared" si="5"/>
        <v>1.8631114130434782E-2</v>
      </c>
      <c r="K7" s="31">
        <v>6475</v>
      </c>
      <c r="L7" s="29">
        <f t="shared" si="6"/>
        <v>4.4753321076567924E-2</v>
      </c>
      <c r="M7" s="30">
        <f t="shared" si="7"/>
        <v>1.1188330269141981E-2</v>
      </c>
      <c r="N7" s="29">
        <f t="shared" si="8"/>
        <v>9.5115338978658939E-2</v>
      </c>
    </row>
    <row r="8" spans="1:14" ht="15" x14ac:dyDescent="0.25">
      <c r="A8" s="9" t="s">
        <v>16</v>
      </c>
      <c r="B8" s="29">
        <v>9.5365255443698851E-2</v>
      </c>
      <c r="C8" s="30">
        <f t="shared" si="0"/>
        <v>0.11890142426429182</v>
      </c>
      <c r="D8" s="29">
        <f t="shared" si="1"/>
        <v>2.9725356066072954E-2</v>
      </c>
      <c r="E8" s="31">
        <v>51</v>
      </c>
      <c r="F8" s="29">
        <f t="shared" si="2"/>
        <v>0.13896457765667575</v>
      </c>
      <c r="G8" s="30">
        <f t="shared" si="3"/>
        <v>3.4741144414168937E-2</v>
      </c>
      <c r="H8" s="32">
        <v>1095</v>
      </c>
      <c r="I8" s="30">
        <f t="shared" si="4"/>
        <v>7.4388586956521743E-2</v>
      </c>
      <c r="J8" s="29">
        <f t="shared" si="5"/>
        <v>1.8597146739130436E-2</v>
      </c>
      <c r="K8" s="31">
        <v>17842</v>
      </c>
      <c r="L8" s="29">
        <f t="shared" si="6"/>
        <v>0.12331872658658299</v>
      </c>
      <c r="M8" s="30">
        <f t="shared" si="7"/>
        <v>3.0829681646645749E-2</v>
      </c>
      <c r="N8" s="29">
        <f t="shared" si="8"/>
        <v>0.11389332886601806</v>
      </c>
    </row>
    <row r="9" spans="1:14" x14ac:dyDescent="0.3">
      <c r="A9" s="9" t="s">
        <v>17</v>
      </c>
      <c r="B9" s="29">
        <v>0.23488645788368098</v>
      </c>
      <c r="C9" s="30">
        <f t="shared" si="0"/>
        <v>0.29285649425279858</v>
      </c>
      <c r="D9" s="29">
        <f t="shared" si="1"/>
        <v>7.3214123563199646E-2</v>
      </c>
      <c r="E9" s="31">
        <v>12</v>
      </c>
      <c r="F9" s="29">
        <f t="shared" si="2"/>
        <v>3.2697547683923703E-2</v>
      </c>
      <c r="G9" s="30">
        <f t="shared" si="3"/>
        <v>8.1743869209809257E-3</v>
      </c>
      <c r="H9" s="32">
        <v>161</v>
      </c>
      <c r="I9" s="30">
        <f t="shared" si="4"/>
        <v>1.0937499999999999E-2</v>
      </c>
      <c r="J9" s="29">
        <f t="shared" si="5"/>
        <v>2.7343749999999998E-3</v>
      </c>
      <c r="K9" s="31">
        <v>28901</v>
      </c>
      <c r="L9" s="29">
        <f t="shared" si="6"/>
        <v>0.19975532547241537</v>
      </c>
      <c r="M9" s="30">
        <f t="shared" si="7"/>
        <v>4.9938831368103842E-2</v>
      </c>
      <c r="N9" s="29">
        <f t="shared" si="8"/>
        <v>0.13406171685228441</v>
      </c>
    </row>
    <row r="10" spans="1:14" x14ac:dyDescent="0.3">
      <c r="A10" s="9" t="s">
        <v>18</v>
      </c>
      <c r="B10" s="33">
        <v>0.80205309594713337</v>
      </c>
      <c r="C10" s="34">
        <f t="shared" si="0"/>
        <v>1</v>
      </c>
      <c r="D10" s="33">
        <f t="shared" si="1"/>
        <v>0.25</v>
      </c>
      <c r="E10" s="35">
        <v>367</v>
      </c>
      <c r="F10" s="36">
        <f t="shared" si="2"/>
        <v>1</v>
      </c>
      <c r="G10" s="37">
        <f t="shared" si="3"/>
        <v>0.25</v>
      </c>
      <c r="H10" s="38">
        <v>14720</v>
      </c>
      <c r="I10" s="39">
        <f t="shared" si="4"/>
        <v>1</v>
      </c>
      <c r="J10" s="40">
        <f t="shared" si="5"/>
        <v>0.25</v>
      </c>
      <c r="K10" s="41">
        <v>144682</v>
      </c>
      <c r="L10" s="29">
        <f t="shared" si="6"/>
        <v>1</v>
      </c>
      <c r="M10" s="30">
        <f t="shared" si="7"/>
        <v>0.25</v>
      </c>
      <c r="N10" s="29">
        <f t="shared" si="8"/>
        <v>1</v>
      </c>
    </row>
    <row r="11" spans="1:14" x14ac:dyDescent="0.3">
      <c r="A11" s="9" t="s">
        <v>19</v>
      </c>
      <c r="B11" s="29">
        <v>7.7856409492180242E-2</v>
      </c>
      <c r="C11" s="30">
        <f t="shared" si="0"/>
        <v>9.7071390766518634E-2</v>
      </c>
      <c r="D11" s="29">
        <f t="shared" si="1"/>
        <v>2.4267847691629658E-2</v>
      </c>
      <c r="E11" s="31">
        <v>16</v>
      </c>
      <c r="F11" s="29">
        <f t="shared" si="2"/>
        <v>4.3596730245231606E-2</v>
      </c>
      <c r="G11" s="30">
        <f t="shared" si="3"/>
        <v>1.0899182561307902E-2</v>
      </c>
      <c r="H11" s="32">
        <v>348</v>
      </c>
      <c r="I11" s="30">
        <f t="shared" si="4"/>
        <v>2.3641304347826086E-2</v>
      </c>
      <c r="J11" s="29">
        <f t="shared" si="5"/>
        <v>5.9103260869565214E-3</v>
      </c>
      <c r="K11" s="31">
        <v>7893</v>
      </c>
      <c r="L11" s="29">
        <f t="shared" si="6"/>
        <v>5.4554125599590823E-2</v>
      </c>
      <c r="M11" s="30">
        <f t="shared" si="7"/>
        <v>1.3638531399897706E-2</v>
      </c>
      <c r="N11" s="29">
        <f t="shared" si="8"/>
        <v>5.4715887739791788E-2</v>
      </c>
    </row>
    <row r="12" spans="1:14" x14ac:dyDescent="0.3">
      <c r="A12" s="9" t="s">
        <v>20</v>
      </c>
      <c r="B12" s="29">
        <v>6.6309929198728315E-2</v>
      </c>
      <c r="C12" s="30">
        <f t="shared" si="0"/>
        <v>8.267523625779892E-2</v>
      </c>
      <c r="D12" s="29">
        <f t="shared" si="1"/>
        <v>2.066880906444973E-2</v>
      </c>
      <c r="E12" s="31">
        <v>110</v>
      </c>
      <c r="F12" s="29">
        <f t="shared" si="2"/>
        <v>0.29972752043596729</v>
      </c>
      <c r="G12" s="30">
        <f t="shared" si="3"/>
        <v>7.4931880108991822E-2</v>
      </c>
      <c r="H12" s="32">
        <v>3300</v>
      </c>
      <c r="I12" s="30">
        <f t="shared" si="4"/>
        <v>0.22418478260869565</v>
      </c>
      <c r="J12" s="29">
        <f t="shared" si="5"/>
        <v>5.6046195652173912E-2</v>
      </c>
      <c r="K12" s="31">
        <v>87784</v>
      </c>
      <c r="L12" s="29">
        <f t="shared" si="6"/>
        <v>0.60673753473134184</v>
      </c>
      <c r="M12" s="30">
        <f t="shared" si="7"/>
        <v>0.15168438368283546</v>
      </c>
      <c r="N12" s="29">
        <f t="shared" si="8"/>
        <v>0.30333126850845094</v>
      </c>
    </row>
    <row r="13" spans="1:14" x14ac:dyDescent="0.3">
      <c r="A13" s="9" t="s">
        <v>21</v>
      </c>
      <c r="B13" s="29">
        <v>0.12410035193849073</v>
      </c>
      <c r="C13" s="30">
        <f t="shared" si="0"/>
        <v>0.15472834973842017</v>
      </c>
      <c r="D13" s="29">
        <f t="shared" si="1"/>
        <v>3.8682087434605043E-2</v>
      </c>
      <c r="E13" s="31">
        <v>62</v>
      </c>
      <c r="F13" s="29">
        <f t="shared" si="2"/>
        <v>0.16893732970027248</v>
      </c>
      <c r="G13" s="30">
        <f t="shared" si="3"/>
        <v>4.2234332425068119E-2</v>
      </c>
      <c r="H13" s="32">
        <v>1404</v>
      </c>
      <c r="I13" s="30">
        <f t="shared" si="4"/>
        <v>9.53804347826087E-2</v>
      </c>
      <c r="J13" s="29">
        <f t="shared" si="5"/>
        <v>2.3845108695652175E-2</v>
      </c>
      <c r="K13" s="31">
        <v>31421</v>
      </c>
      <c r="L13" s="29">
        <f t="shared" si="6"/>
        <v>0.21717283421572828</v>
      </c>
      <c r="M13" s="30">
        <f t="shared" si="7"/>
        <v>5.4293208553932069E-2</v>
      </c>
      <c r="N13" s="29">
        <f t="shared" si="8"/>
        <v>0.15905473710925741</v>
      </c>
    </row>
    <row r="14" spans="1:14" x14ac:dyDescent="0.3">
      <c r="A14" s="9" t="s">
        <v>22</v>
      </c>
      <c r="B14" s="29">
        <v>2.4529778838203942E-2</v>
      </c>
      <c r="C14" s="30">
        <f t="shared" si="0"/>
        <v>3.0583734371397279E-2</v>
      </c>
      <c r="D14" s="29">
        <f t="shared" si="1"/>
        <v>7.6459335928493197E-3</v>
      </c>
      <c r="E14" s="31">
        <v>18</v>
      </c>
      <c r="F14" s="29">
        <f t="shared" si="2"/>
        <v>4.9046321525885561E-2</v>
      </c>
      <c r="G14" s="30">
        <f t="shared" si="3"/>
        <v>1.226158038147139E-2</v>
      </c>
      <c r="H14" s="32">
        <v>161</v>
      </c>
      <c r="I14" s="30">
        <f t="shared" si="4"/>
        <v>1.0937499999999999E-2</v>
      </c>
      <c r="J14" s="29">
        <f t="shared" si="5"/>
        <v>2.7343749999999998E-3</v>
      </c>
      <c r="K14" s="31">
        <v>7988</v>
      </c>
      <c r="L14" s="29">
        <f t="shared" si="6"/>
        <v>5.5210738032374446E-2</v>
      </c>
      <c r="M14" s="30">
        <f t="shared" si="7"/>
        <v>1.3802684508093611E-2</v>
      </c>
      <c r="N14" s="29">
        <f t="shared" si="8"/>
        <v>3.6444573482414325E-2</v>
      </c>
    </row>
    <row r="15" spans="1:14" x14ac:dyDescent="0.3">
      <c r="A15" s="9" t="s">
        <v>23</v>
      </c>
      <c r="B15" s="29">
        <v>9.7087927182549674E-2</v>
      </c>
      <c r="C15" s="30">
        <f t="shared" si="0"/>
        <v>0.12104925181779878</v>
      </c>
      <c r="D15" s="29">
        <f t="shared" si="1"/>
        <v>3.0262312954449696E-2</v>
      </c>
      <c r="E15" s="31">
        <v>30</v>
      </c>
      <c r="F15" s="29">
        <f t="shared" si="2"/>
        <v>8.1743869209809264E-2</v>
      </c>
      <c r="G15" s="30">
        <f t="shared" si="3"/>
        <v>2.0435967302452316E-2</v>
      </c>
      <c r="H15" s="32">
        <v>430</v>
      </c>
      <c r="I15" s="30">
        <f t="shared" si="4"/>
        <v>2.9211956521739132E-2</v>
      </c>
      <c r="J15" s="29">
        <f t="shared" si="5"/>
        <v>7.3029891304347829E-3</v>
      </c>
      <c r="K15" s="31">
        <v>11464</v>
      </c>
      <c r="L15" s="29">
        <f t="shared" si="6"/>
        <v>7.9235841362436235E-2</v>
      </c>
      <c r="M15" s="30">
        <f t="shared" si="7"/>
        <v>1.9808960340609059E-2</v>
      </c>
      <c r="N15" s="29">
        <f t="shared" si="8"/>
        <v>7.7810229727945851E-2</v>
      </c>
    </row>
    <row r="16" spans="1:14" x14ac:dyDescent="0.3">
      <c r="A16" s="9" t="s">
        <v>24</v>
      </c>
      <c r="B16" s="29">
        <v>0.13421773903095005</v>
      </c>
      <c r="C16" s="30">
        <f t="shared" si="0"/>
        <v>0.16734271048783148</v>
      </c>
      <c r="D16" s="29">
        <f t="shared" si="1"/>
        <v>4.1835677621957869E-2</v>
      </c>
      <c r="E16" s="31">
        <v>131</v>
      </c>
      <c r="F16" s="29">
        <f t="shared" si="2"/>
        <v>0.35694822888283378</v>
      </c>
      <c r="G16" s="30">
        <f t="shared" si="3"/>
        <v>8.9237057220708446E-2</v>
      </c>
      <c r="H16" s="32">
        <v>2359</v>
      </c>
      <c r="I16" s="30">
        <f t="shared" si="4"/>
        <v>0.16025815217391304</v>
      </c>
      <c r="J16" s="29">
        <f t="shared" si="5"/>
        <v>4.0064538043478259E-2</v>
      </c>
      <c r="K16" s="31">
        <v>40027</v>
      </c>
      <c r="L16" s="29">
        <f t="shared" si="6"/>
        <v>0.27665500891610567</v>
      </c>
      <c r="M16" s="30">
        <f t="shared" si="7"/>
        <v>6.9163752229026418E-2</v>
      </c>
      <c r="N16" s="29">
        <f t="shared" si="8"/>
        <v>0.24030102511517099</v>
      </c>
    </row>
    <row r="17" spans="1:14" x14ac:dyDescent="0.3">
      <c r="A17" s="11" t="s">
        <v>25</v>
      </c>
      <c r="B17" s="42">
        <v>0.1356311172061094</v>
      </c>
      <c r="C17" s="43">
        <f t="shared" si="0"/>
        <v>0.16910491074901282</v>
      </c>
      <c r="D17" s="42">
        <f t="shared" si="1"/>
        <v>4.2276227687253205E-2</v>
      </c>
      <c r="E17" s="44">
        <v>61</v>
      </c>
      <c r="F17" s="42">
        <f t="shared" si="2"/>
        <v>0.16621253405994552</v>
      </c>
      <c r="G17" s="43">
        <f t="shared" si="3"/>
        <v>4.1553133514986379E-2</v>
      </c>
      <c r="H17" s="45">
        <v>1556</v>
      </c>
      <c r="I17" s="43">
        <f t="shared" si="4"/>
        <v>0.10570652173913044</v>
      </c>
      <c r="J17" s="42">
        <f t="shared" si="5"/>
        <v>2.6426630434782609E-2</v>
      </c>
      <c r="K17" s="44">
        <v>18847</v>
      </c>
      <c r="L17" s="42">
        <f t="shared" si="6"/>
        <v>0.13026499495445185</v>
      </c>
      <c r="M17" s="43">
        <f t="shared" si="7"/>
        <v>3.2566248738612961E-2</v>
      </c>
      <c r="N17" s="42">
        <f t="shared" si="8"/>
        <v>0.14282224037563515</v>
      </c>
    </row>
    <row r="18" spans="1:14" x14ac:dyDescent="0.3">
      <c r="A18" s="13" t="s">
        <v>26</v>
      </c>
      <c r="B18" s="46">
        <v>0.48961924287725722</v>
      </c>
      <c r="C18" s="47">
        <f t="shared" si="0"/>
        <v>0.61045739409443045</v>
      </c>
      <c r="D18" s="46">
        <f t="shared" si="1"/>
        <v>0.15261434852360761</v>
      </c>
      <c r="E18" s="48">
        <v>46</v>
      </c>
      <c r="F18" s="46">
        <f t="shared" si="2"/>
        <v>0.12534059945504086</v>
      </c>
      <c r="G18" s="47">
        <f t="shared" si="3"/>
        <v>3.1335149863760216E-2</v>
      </c>
      <c r="H18" s="49">
        <v>1734</v>
      </c>
      <c r="I18" s="47">
        <f t="shared" si="4"/>
        <v>0.11779891304347827</v>
      </c>
      <c r="J18" s="46">
        <f t="shared" si="5"/>
        <v>2.9449728260869567E-2</v>
      </c>
      <c r="K18" s="48">
        <v>11686</v>
      </c>
      <c r="L18" s="46">
        <f t="shared" si="6"/>
        <v>8.077024094220428E-2</v>
      </c>
      <c r="M18" s="47">
        <f t="shared" si="7"/>
        <v>2.019256023555107E-2</v>
      </c>
      <c r="N18" s="46">
        <f t="shared" si="8"/>
        <v>0.23359178688378845</v>
      </c>
    </row>
    <row r="19" spans="1:14" x14ac:dyDescent="0.3">
      <c r="A19" s="13" t="s">
        <v>27</v>
      </c>
      <c r="B19" s="46">
        <v>8.6579972145550327E-2</v>
      </c>
      <c r="C19" s="47">
        <f t="shared" si="0"/>
        <v>0.10794793085775604</v>
      </c>
      <c r="D19" s="46">
        <f t="shared" si="1"/>
        <v>2.6986982714439011E-2</v>
      </c>
      <c r="E19" s="48">
        <v>12</v>
      </c>
      <c r="F19" s="46">
        <f t="shared" si="2"/>
        <v>3.2697547683923703E-2</v>
      </c>
      <c r="G19" s="47">
        <f t="shared" si="3"/>
        <v>8.1743869209809257E-3</v>
      </c>
      <c r="H19" s="49">
        <v>288</v>
      </c>
      <c r="I19" s="47">
        <f t="shared" si="4"/>
        <v>1.9565217391304349E-2</v>
      </c>
      <c r="J19" s="46">
        <f t="shared" si="5"/>
        <v>4.8913043478260873E-3</v>
      </c>
      <c r="K19" s="48">
        <v>5344</v>
      </c>
      <c r="L19" s="46">
        <f t="shared" si="6"/>
        <v>3.6936177271533435E-2</v>
      </c>
      <c r="M19" s="47">
        <f t="shared" si="7"/>
        <v>9.2340443178833588E-3</v>
      </c>
      <c r="N19" s="46">
        <f t="shared" si="8"/>
        <v>4.9286718301129379E-2</v>
      </c>
    </row>
    <row r="20" spans="1:14" x14ac:dyDescent="0.3">
      <c r="A20" s="13" t="s">
        <v>28</v>
      </c>
      <c r="B20" s="46">
        <v>0.16993814178020977</v>
      </c>
      <c r="C20" s="47">
        <f t="shared" si="0"/>
        <v>0.2118789175416525</v>
      </c>
      <c r="D20" s="46">
        <f t="shared" si="1"/>
        <v>5.2969729385413125E-2</v>
      </c>
      <c r="E20" s="48">
        <v>140</v>
      </c>
      <c r="F20" s="46">
        <f t="shared" si="2"/>
        <v>0.38147138964577659</v>
      </c>
      <c r="G20" s="47">
        <f t="shared" si="3"/>
        <v>9.5367847411444148E-2</v>
      </c>
      <c r="H20" s="49">
        <v>2443</v>
      </c>
      <c r="I20" s="47">
        <f t="shared" si="4"/>
        <v>0.16596467391304348</v>
      </c>
      <c r="J20" s="46">
        <f t="shared" si="5"/>
        <v>4.149116847826087E-2</v>
      </c>
      <c r="K20" s="48">
        <v>47793</v>
      </c>
      <c r="L20" s="46">
        <f t="shared" si="6"/>
        <v>0.33033134736871206</v>
      </c>
      <c r="M20" s="47">
        <f t="shared" si="7"/>
        <v>8.2582836842178015E-2</v>
      </c>
      <c r="N20" s="46">
        <f t="shared" si="8"/>
        <v>0.27241158211729616</v>
      </c>
    </row>
    <row r="21" spans="1:14" x14ac:dyDescent="0.3">
      <c r="A21" s="13" t="s">
        <v>29</v>
      </c>
      <c r="B21" s="46">
        <v>5.9204161598538779E-2</v>
      </c>
      <c r="C21" s="47">
        <f t="shared" si="0"/>
        <v>7.3815763442226234E-2</v>
      </c>
      <c r="D21" s="46">
        <f t="shared" si="1"/>
        <v>1.8453940860556559E-2</v>
      </c>
      <c r="E21" s="48">
        <v>18</v>
      </c>
      <c r="F21" s="46">
        <f t="shared" si="2"/>
        <v>4.9046321525885561E-2</v>
      </c>
      <c r="G21" s="47">
        <f t="shared" si="3"/>
        <v>1.226158038147139E-2</v>
      </c>
      <c r="H21" s="49">
        <v>345</v>
      </c>
      <c r="I21" s="47">
        <f t="shared" si="4"/>
        <v>2.34375E-2</v>
      </c>
      <c r="J21" s="46">
        <f t="shared" si="5"/>
        <v>5.859375E-3</v>
      </c>
      <c r="K21" s="48">
        <v>6660</v>
      </c>
      <c r="L21" s="46">
        <f t="shared" si="6"/>
        <v>4.603198739304129E-2</v>
      </c>
      <c r="M21" s="47">
        <f t="shared" si="7"/>
        <v>1.1507996848260323E-2</v>
      </c>
      <c r="N21" s="46">
        <f t="shared" si="8"/>
        <v>4.8082893090288271E-2</v>
      </c>
    </row>
    <row r="22" spans="1:14" x14ac:dyDescent="0.3">
      <c r="A22" s="13" t="s">
        <v>30</v>
      </c>
      <c r="B22" s="46">
        <v>0.12933218205790575</v>
      </c>
      <c r="C22" s="47">
        <f t="shared" si="0"/>
        <v>0.16125139683574088</v>
      </c>
      <c r="D22" s="46">
        <f t="shared" si="1"/>
        <v>4.0312849208935221E-2</v>
      </c>
      <c r="E22" s="48">
        <v>81</v>
      </c>
      <c r="F22" s="46">
        <f t="shared" si="2"/>
        <v>0.22070844686648503</v>
      </c>
      <c r="G22" s="47">
        <f t="shared" si="3"/>
        <v>5.5177111716621256E-2</v>
      </c>
      <c r="H22" s="49">
        <v>2197</v>
      </c>
      <c r="I22" s="47">
        <f t="shared" si="4"/>
        <v>0.14925271739130436</v>
      </c>
      <c r="J22" s="46">
        <f t="shared" si="5"/>
        <v>3.7313179347826089E-2</v>
      </c>
      <c r="K22" s="48">
        <v>26105</v>
      </c>
      <c r="L22" s="46">
        <f t="shared" si="6"/>
        <v>0.18043018481912054</v>
      </c>
      <c r="M22" s="47">
        <f t="shared" si="7"/>
        <v>4.5107546204780136E-2</v>
      </c>
      <c r="N22" s="46">
        <f t="shared" si="8"/>
        <v>0.17791068647816272</v>
      </c>
    </row>
    <row r="23" spans="1:14" x14ac:dyDescent="0.3">
      <c r="A23" s="13" t="s">
        <v>31</v>
      </c>
      <c r="B23" s="46">
        <v>0.27096342683690972</v>
      </c>
      <c r="C23" s="47">
        <f t="shared" si="0"/>
        <v>0.33783726813862963</v>
      </c>
      <c r="D23" s="46">
        <f t="shared" si="1"/>
        <v>8.4459317034657408E-2</v>
      </c>
      <c r="E23" s="48">
        <v>73</v>
      </c>
      <c r="F23" s="46">
        <f t="shared" si="2"/>
        <v>0.1989100817438692</v>
      </c>
      <c r="G23" s="47">
        <f t="shared" si="3"/>
        <v>4.9727520435967301E-2</v>
      </c>
      <c r="H23" s="49">
        <v>1188</v>
      </c>
      <c r="I23" s="47">
        <f t="shared" si="4"/>
        <v>8.0706521739130441E-2</v>
      </c>
      <c r="J23" s="46">
        <f t="shared" si="5"/>
        <v>2.017663043478261E-2</v>
      </c>
      <c r="K23" s="48">
        <v>12516</v>
      </c>
      <c r="L23" s="46">
        <f t="shared" si="6"/>
        <v>8.6506960091787502E-2</v>
      </c>
      <c r="M23" s="47">
        <f t="shared" si="7"/>
        <v>2.1626740022946876E-2</v>
      </c>
      <c r="N23" s="46">
        <f t="shared" si="8"/>
        <v>0.17599020792835418</v>
      </c>
    </row>
    <row r="24" spans="1:14" x14ac:dyDescent="0.3">
      <c r="A24" s="13" t="s">
        <v>32</v>
      </c>
      <c r="B24" s="46">
        <v>7.8437668439525737E-2</v>
      </c>
      <c r="C24" s="47">
        <f t="shared" si="0"/>
        <v>9.7796104566992267E-2</v>
      </c>
      <c r="D24" s="46">
        <f t="shared" si="1"/>
        <v>2.4449026141748067E-2</v>
      </c>
      <c r="E24" s="48">
        <v>12</v>
      </c>
      <c r="F24" s="46">
        <f t="shared" si="2"/>
        <v>3.2697547683923703E-2</v>
      </c>
      <c r="G24" s="47">
        <f t="shared" si="3"/>
        <v>8.1743869209809257E-3</v>
      </c>
      <c r="H24" s="49">
        <v>218</v>
      </c>
      <c r="I24" s="47">
        <f t="shared" si="4"/>
        <v>1.4809782608695652E-2</v>
      </c>
      <c r="J24" s="46">
        <f t="shared" si="5"/>
        <v>3.7024456521739129E-3</v>
      </c>
      <c r="K24" s="48">
        <v>11186</v>
      </c>
      <c r="L24" s="46">
        <f t="shared" si="6"/>
        <v>7.7314386032816804E-2</v>
      </c>
      <c r="M24" s="47">
        <f t="shared" si="7"/>
        <v>1.9328596508204201E-2</v>
      </c>
      <c r="N24" s="46">
        <f t="shared" si="8"/>
        <v>5.5654455223107108E-2</v>
      </c>
    </row>
    <row r="25" spans="1:14" x14ac:dyDescent="0.3">
      <c r="A25" s="13" t="s">
        <v>33</v>
      </c>
      <c r="B25" s="46">
        <v>0.18620283583720518</v>
      </c>
      <c r="C25" s="47">
        <f t="shared" si="0"/>
        <v>0.23215774214713408</v>
      </c>
      <c r="D25" s="46">
        <f t="shared" si="1"/>
        <v>5.8039435536783521E-2</v>
      </c>
      <c r="E25" s="48">
        <v>80</v>
      </c>
      <c r="F25" s="46">
        <f t="shared" si="2"/>
        <v>0.21798365122615804</v>
      </c>
      <c r="G25" s="47">
        <f t="shared" si="3"/>
        <v>5.4495912806539509E-2</v>
      </c>
      <c r="H25" s="49">
        <v>1253</v>
      </c>
      <c r="I25" s="47">
        <f t="shared" si="4"/>
        <v>8.5122282608695657E-2</v>
      </c>
      <c r="J25" s="46">
        <f t="shared" si="5"/>
        <v>2.1280570652173914E-2</v>
      </c>
      <c r="K25" s="48">
        <v>14224</v>
      </c>
      <c r="L25" s="46">
        <f t="shared" si="6"/>
        <v>9.8312160462255146E-2</v>
      </c>
      <c r="M25" s="47">
        <f t="shared" si="7"/>
        <v>2.4578040115563787E-2</v>
      </c>
      <c r="N25" s="46">
        <f t="shared" si="8"/>
        <v>0.15839395911106072</v>
      </c>
    </row>
    <row r="26" spans="1:14" x14ac:dyDescent="0.3">
      <c r="A26" s="13" t="s">
        <v>34</v>
      </c>
      <c r="B26" s="46">
        <v>0.10984588400477664</v>
      </c>
      <c r="C26" s="47">
        <f t="shared" si="0"/>
        <v>0.13695587556464844</v>
      </c>
      <c r="D26" s="46">
        <f t="shared" si="1"/>
        <v>3.4238968891162111E-2</v>
      </c>
      <c r="E26" s="48">
        <v>47</v>
      </c>
      <c r="F26" s="46">
        <f t="shared" si="2"/>
        <v>0.12806539509536785</v>
      </c>
      <c r="G26" s="47">
        <f t="shared" si="3"/>
        <v>3.2016348773841963E-2</v>
      </c>
      <c r="H26" s="49">
        <v>741</v>
      </c>
      <c r="I26" s="47">
        <f t="shared" si="4"/>
        <v>5.0339673913043476E-2</v>
      </c>
      <c r="J26" s="46">
        <f t="shared" si="5"/>
        <v>1.2584918478260869E-2</v>
      </c>
      <c r="K26" s="48">
        <v>6978</v>
      </c>
      <c r="L26" s="46">
        <f t="shared" si="6"/>
        <v>4.8229911115411729E-2</v>
      </c>
      <c r="M26" s="47">
        <f t="shared" si="7"/>
        <v>1.2057477778852932E-2</v>
      </c>
      <c r="N26" s="46">
        <f t="shared" si="8"/>
        <v>9.0897713922117873E-2</v>
      </c>
    </row>
    <row r="27" spans="1:14" x14ac:dyDescent="0.3">
      <c r="A27" s="13" t="s">
        <v>35</v>
      </c>
      <c r="B27" s="46">
        <v>0.15557667669050207</v>
      </c>
      <c r="C27" s="47">
        <f t="shared" si="0"/>
        <v>0.19397303928711071</v>
      </c>
      <c r="D27" s="46">
        <f t="shared" si="1"/>
        <v>4.8493259821777678E-2</v>
      </c>
      <c r="E27" s="48">
        <v>42</v>
      </c>
      <c r="F27" s="46">
        <f t="shared" si="2"/>
        <v>0.11444141689373297</v>
      </c>
      <c r="G27" s="47">
        <f t="shared" si="3"/>
        <v>2.8610354223433242E-2</v>
      </c>
      <c r="H27" s="49">
        <v>999</v>
      </c>
      <c r="I27" s="47">
        <f t="shared" si="4"/>
        <v>6.7866847826086957E-2</v>
      </c>
      <c r="J27" s="46">
        <f t="shared" si="5"/>
        <v>1.6966711956521739E-2</v>
      </c>
      <c r="K27" s="48">
        <v>15367</v>
      </c>
      <c r="L27" s="46">
        <f t="shared" si="6"/>
        <v>0.10621224478511494</v>
      </c>
      <c r="M27" s="47">
        <f t="shared" si="7"/>
        <v>2.6553061196278736E-2</v>
      </c>
      <c r="N27" s="46">
        <f t="shared" si="8"/>
        <v>0.12062338719801138</v>
      </c>
    </row>
    <row r="28" spans="1:14" x14ac:dyDescent="0.3">
      <c r="A28" s="13" t="s">
        <v>36</v>
      </c>
      <c r="B28" s="46">
        <v>5.382624824028541E-2</v>
      </c>
      <c r="C28" s="47">
        <f t="shared" si="0"/>
        <v>6.7110579726299469E-2</v>
      </c>
      <c r="D28" s="46">
        <f t="shared" si="1"/>
        <v>1.6777644931574867E-2</v>
      </c>
      <c r="E28" s="48">
        <v>22</v>
      </c>
      <c r="F28" s="46">
        <f t="shared" si="2"/>
        <v>5.9945504087193457E-2</v>
      </c>
      <c r="G28" s="47">
        <f t="shared" si="3"/>
        <v>1.4986376021798364E-2</v>
      </c>
      <c r="H28" s="49">
        <v>184</v>
      </c>
      <c r="I28" s="47">
        <f t="shared" si="4"/>
        <v>1.2500000000000001E-2</v>
      </c>
      <c r="J28" s="46">
        <f t="shared" si="5"/>
        <v>3.1250000000000002E-3</v>
      </c>
      <c r="K28" s="48">
        <v>12133</v>
      </c>
      <c r="L28" s="46">
        <f t="shared" si="6"/>
        <v>8.3859775231196698E-2</v>
      </c>
      <c r="M28" s="47">
        <f t="shared" si="7"/>
        <v>2.0964943807799175E-2</v>
      </c>
      <c r="N28" s="46">
        <f t="shared" si="8"/>
        <v>5.5853964761172409E-2</v>
      </c>
    </row>
    <row r="29" spans="1:14" x14ac:dyDescent="0.3">
      <c r="A29" s="13" t="s">
        <v>37</v>
      </c>
      <c r="B29" s="46">
        <v>5.1959612162882085E-2</v>
      </c>
      <c r="C29" s="47">
        <f t="shared" si="0"/>
        <v>6.4783257399591107E-2</v>
      </c>
      <c r="D29" s="46">
        <f t="shared" si="1"/>
        <v>1.6195814349897777E-2</v>
      </c>
      <c r="E29" s="48">
        <v>29</v>
      </c>
      <c r="F29" s="46">
        <f t="shared" si="2"/>
        <v>7.901907356948229E-2</v>
      </c>
      <c r="G29" s="47">
        <f t="shared" si="3"/>
        <v>1.9754768392370572E-2</v>
      </c>
      <c r="H29" s="49">
        <v>570</v>
      </c>
      <c r="I29" s="47">
        <f t="shared" si="4"/>
        <v>3.872282608695652E-2</v>
      </c>
      <c r="J29" s="46">
        <f t="shared" si="5"/>
        <v>9.6807065217391301E-3</v>
      </c>
      <c r="K29" s="48">
        <v>16863</v>
      </c>
      <c r="L29" s="46">
        <f t="shared" si="6"/>
        <v>0.1165521626740023</v>
      </c>
      <c r="M29" s="47">
        <f t="shared" si="7"/>
        <v>2.9138040668500575E-2</v>
      </c>
      <c r="N29" s="46">
        <f t="shared" si="8"/>
        <v>7.4769329932508052E-2</v>
      </c>
    </row>
    <row r="30" spans="1:14" x14ac:dyDescent="0.3">
      <c r="A30" s="13" t="s">
        <v>38</v>
      </c>
      <c r="B30" s="46">
        <v>9.04310875548648E-2</v>
      </c>
      <c r="C30" s="47">
        <f t="shared" si="0"/>
        <v>0.11274950251027456</v>
      </c>
      <c r="D30" s="46">
        <f t="shared" si="1"/>
        <v>2.818737562756864E-2</v>
      </c>
      <c r="E30" s="48">
        <v>12</v>
      </c>
      <c r="F30" s="46">
        <f t="shared" si="2"/>
        <v>3.2697547683923703E-2</v>
      </c>
      <c r="G30" s="47">
        <f t="shared" si="3"/>
        <v>8.1743869209809257E-3</v>
      </c>
      <c r="H30" s="49">
        <v>283</v>
      </c>
      <c r="I30" s="47">
        <f t="shared" si="4"/>
        <v>1.922554347826087E-2</v>
      </c>
      <c r="J30" s="46">
        <f t="shared" si="5"/>
        <v>4.8063858695652174E-3</v>
      </c>
      <c r="K30" s="48">
        <v>4079</v>
      </c>
      <c r="L30" s="46">
        <f t="shared" si="6"/>
        <v>2.8192864350783095E-2</v>
      </c>
      <c r="M30" s="47">
        <f t="shared" si="7"/>
        <v>7.0482160876957738E-3</v>
      </c>
      <c r="N30" s="46">
        <f t="shared" si="8"/>
        <v>4.8216364505810558E-2</v>
      </c>
    </row>
    <row r="31" spans="1:14" x14ac:dyDescent="0.3">
      <c r="A31" s="13" t="s">
        <v>39</v>
      </c>
      <c r="B31" s="46">
        <v>7.701080112847751E-2</v>
      </c>
      <c r="C31" s="47">
        <f t="shared" si="0"/>
        <v>9.601708604782147E-2</v>
      </c>
      <c r="D31" s="46">
        <f t="shared" si="1"/>
        <v>2.4004271511955368E-2</v>
      </c>
      <c r="E31" s="48">
        <v>101</v>
      </c>
      <c r="F31" s="46">
        <f t="shared" si="2"/>
        <v>0.27520435967302453</v>
      </c>
      <c r="G31" s="47">
        <f t="shared" si="3"/>
        <v>6.8801089918256134E-2</v>
      </c>
      <c r="H31" s="49">
        <v>1822</v>
      </c>
      <c r="I31" s="47">
        <f t="shared" si="4"/>
        <v>0.12377717391304348</v>
      </c>
      <c r="J31" s="46">
        <f t="shared" si="5"/>
        <v>3.094429347826087E-2</v>
      </c>
      <c r="K31" s="48">
        <v>34761</v>
      </c>
      <c r="L31" s="46">
        <f t="shared" si="6"/>
        <v>0.24025794501043668</v>
      </c>
      <c r="M31" s="47">
        <f t="shared" si="7"/>
        <v>6.006448625260917E-2</v>
      </c>
      <c r="N31" s="46">
        <f t="shared" si="8"/>
        <v>0.18381414116108155</v>
      </c>
    </row>
    <row r="32" spans="1:14" x14ac:dyDescent="0.3">
      <c r="A32" s="13" t="s">
        <v>40</v>
      </c>
      <c r="B32" s="46">
        <v>0.23858329151984553</v>
      </c>
      <c r="C32" s="47">
        <f t="shared" si="0"/>
        <v>0.29746570735208727</v>
      </c>
      <c r="D32" s="46">
        <f t="shared" si="1"/>
        <v>7.4366426838021818E-2</v>
      </c>
      <c r="E32" s="48">
        <v>47</v>
      </c>
      <c r="F32" s="46">
        <f t="shared" si="2"/>
        <v>0.12806539509536785</v>
      </c>
      <c r="G32" s="47">
        <f t="shared" si="3"/>
        <v>3.2016348773841963E-2</v>
      </c>
      <c r="H32" s="49">
        <v>932</v>
      </c>
      <c r="I32" s="47">
        <f t="shared" si="4"/>
        <v>6.3315217391304343E-2</v>
      </c>
      <c r="J32" s="46">
        <f t="shared" si="5"/>
        <v>1.5828804347826086E-2</v>
      </c>
      <c r="K32" s="48">
        <v>14370</v>
      </c>
      <c r="L32" s="46">
        <f t="shared" si="6"/>
        <v>9.9321270095796305E-2</v>
      </c>
      <c r="M32" s="47">
        <f t="shared" si="7"/>
        <v>2.4830317523949076E-2</v>
      </c>
      <c r="N32" s="46">
        <f t="shared" si="8"/>
        <v>0.14704189748363894</v>
      </c>
    </row>
    <row r="33" spans="1:14" ht="15" thickBot="1" x14ac:dyDescent="0.35">
      <c r="A33" s="15" t="s">
        <v>41</v>
      </c>
      <c r="B33" s="50">
        <v>0.12025659139620912</v>
      </c>
      <c r="C33" s="51">
        <f t="shared" si="0"/>
        <v>0.14993594813595199</v>
      </c>
      <c r="D33" s="50">
        <f t="shared" si="1"/>
        <v>3.7483987033987996E-2</v>
      </c>
      <c r="E33" s="52">
        <v>18</v>
      </c>
      <c r="F33" s="50">
        <f t="shared" si="2"/>
        <v>4.9046321525885561E-2</v>
      </c>
      <c r="G33" s="51">
        <f t="shared" si="3"/>
        <v>1.226158038147139E-2</v>
      </c>
      <c r="H33" s="53">
        <v>292</v>
      </c>
      <c r="I33" s="51">
        <f t="shared" si="4"/>
        <v>1.983695652173913E-2</v>
      </c>
      <c r="J33" s="50">
        <f t="shared" si="5"/>
        <v>4.9592391304347826E-3</v>
      </c>
      <c r="K33" s="52">
        <v>9644</v>
      </c>
      <c r="L33" s="50">
        <f t="shared" si="6"/>
        <v>6.6656529492265804E-2</v>
      </c>
      <c r="M33" s="51">
        <f t="shared" si="7"/>
        <v>1.6664132373066451E-2</v>
      </c>
      <c r="N33" s="50">
        <f t="shared" si="8"/>
        <v>7.1368938918960623E-2</v>
      </c>
    </row>
    <row r="34" spans="1:14" ht="15" thickTop="1" x14ac:dyDescent="0.3">
      <c r="B34" s="54"/>
      <c r="C34" s="55"/>
      <c r="D34" s="54"/>
      <c r="E34" s="55"/>
      <c r="F34" s="54"/>
      <c r="G34" s="55"/>
      <c r="H34" s="54"/>
      <c r="I34" s="55"/>
      <c r="J34" s="54"/>
      <c r="K34" s="55"/>
      <c r="L34" s="54"/>
      <c r="M34" s="55"/>
      <c r="N34" s="54"/>
    </row>
    <row r="35" spans="1:14" x14ac:dyDescent="0.3">
      <c r="A35" s="187" t="s">
        <v>127</v>
      </c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</row>
    <row r="36" spans="1:14" x14ac:dyDescent="0.3">
      <c r="A36" s="187"/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</row>
    <row r="37" spans="1:14" x14ac:dyDescent="0.3">
      <c r="A37" s="187"/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</row>
    <row r="38" spans="1:14" x14ac:dyDescent="0.3">
      <c r="A38" s="187"/>
      <c r="B38" s="187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</sheetData>
  <autoFilter ref="A1:N33">
    <sortState ref="A2:P33">
      <sortCondition ref="A1:A33"/>
    </sortState>
  </autoFilter>
  <mergeCells count="1">
    <mergeCell ref="A35:N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PECITI</vt:lpstr>
      <vt:lpstr>1.1-1..2</vt:lpstr>
      <vt:lpstr>2.1-2.3</vt:lpstr>
      <vt:lpstr>3.1.1-3.1.32</vt:lpstr>
      <vt:lpstr>3.2</vt:lpstr>
      <vt:lpstr>4.1-4.3</vt:lpstr>
      <vt:lpstr>5.1</vt:lpstr>
      <vt:lpstr>6.1</vt:lpstr>
      <vt:lpstr>Índice capital humano</vt:lpstr>
      <vt:lpstr>Capacidades en Desarrollo Cient</vt:lpstr>
      <vt:lpstr>Índice Cap INNOV</vt:lpstr>
      <vt:lpstr>Índice GRAL CCI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CONACYT</dc:creator>
  <cp:lastModifiedBy>Gabriela Pérez Alvarez</cp:lastModifiedBy>
  <dcterms:created xsi:type="dcterms:W3CDTF">2015-03-25T22:55:08Z</dcterms:created>
  <dcterms:modified xsi:type="dcterms:W3CDTF">2016-04-27T15:26:39Z</dcterms:modified>
</cp:coreProperties>
</file>